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05" activeTab="0"/>
  </bookViews>
  <sheets>
    <sheet name="Лист1" sheetId="1" r:id="rId1"/>
  </sheets>
  <definedNames>
    <definedName name="_xlnm.Print_Area" localSheetId="0">'Лист1'!$A$1:$P$129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5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<sst xmlns="http://schemas.openxmlformats.org/spreadsheetml/2006/main" count="118" uniqueCount="110">
  <si>
    <t>Показники</t>
  </si>
  <si>
    <t>Відхилення у сумі</t>
  </si>
  <si>
    <t>в т.ч.</t>
  </si>
  <si>
    <t>Разом доходів загального фонду ( без трансфертів)</t>
  </si>
  <si>
    <t>РАЗОМ ДОХОДІВ</t>
  </si>
  <si>
    <t>до плану на рік</t>
  </si>
  <si>
    <t>до плану  місяців</t>
  </si>
  <si>
    <t>Податок на прибуток</t>
  </si>
  <si>
    <t>Плата за оренду держ.та комун.майна</t>
  </si>
  <si>
    <t>Державне мито</t>
  </si>
  <si>
    <t>Офiцiйнi трансферти</t>
  </si>
  <si>
    <t>Субвенц.з держ.бюдж.на пiльгi ветеранам</t>
  </si>
  <si>
    <t>Мiсцевi цiльовi фонди</t>
  </si>
  <si>
    <t xml:space="preserve">РАЗОМ доходів загальн. фонда та транс. </t>
  </si>
  <si>
    <t>Плата за придбання торг.патентiв</t>
  </si>
  <si>
    <t>Iншi  субвенцii</t>
  </si>
  <si>
    <t>Спецiальний фонд:</t>
  </si>
  <si>
    <t>Трансферти:</t>
  </si>
  <si>
    <t>Доходи від властності та пiдпр.дiяльн.</t>
  </si>
  <si>
    <t>Субв.з держ.бюдж.на вик.iнвест.проек.</t>
  </si>
  <si>
    <t>Надходж. вiд продажу землi не с/х. знач</t>
  </si>
  <si>
    <t xml:space="preserve">Субвенц.з держ.бюдж. на пог.пiльг </t>
  </si>
  <si>
    <t>Кошти,що надходять до район.бюджетiв</t>
  </si>
  <si>
    <t xml:space="preserve">Субвенц.на пiльгi по електр.природ. газу </t>
  </si>
  <si>
    <t>Інші субвенціі</t>
  </si>
  <si>
    <t>Субв.з держ бюдж. на придб.топл.та газу</t>
  </si>
  <si>
    <t>Субвенція на виконання інвестіц.проектів</t>
  </si>
  <si>
    <t>Інша субвенцiя</t>
  </si>
  <si>
    <t xml:space="preserve">Фактичне виконання </t>
  </si>
  <si>
    <t>Субв.з г/б  на заходи щодо погашення заборг.по  жил.ком.госп.з грошових заощаджень</t>
  </si>
  <si>
    <t>Субв. з держ.бюджету на виплати згідно ст.57 ЗУ"Про освіту"</t>
  </si>
  <si>
    <t>Кошти одержанi iз заг фонду до бюдж розвитка</t>
  </si>
  <si>
    <t xml:space="preserve">Субв.з держ.бюджету на разрах. щодо погашення заборг.за ЖКП та єнергонос.... </t>
  </si>
  <si>
    <t>Податок на промисел</t>
  </si>
  <si>
    <t>Субв.з д/б на утримання дітей-сиріт...</t>
  </si>
  <si>
    <t>Субвенція з д/б на проведення виборів ...</t>
  </si>
  <si>
    <t>Субвенція з д/б споживачам наркотиків</t>
  </si>
  <si>
    <t>Дод.субв.з д/б на випл.допомоги сімьям з дітьми...</t>
  </si>
  <si>
    <t xml:space="preserve">Додаткова дотація на оплату праці </t>
  </si>
  <si>
    <t>Субвенція на виконання власних повноважень</t>
  </si>
  <si>
    <t>Субв.з держ бюдж. на виконання інвест.проетів…</t>
  </si>
  <si>
    <t>Субвенція на утримання обектів спільного користування….</t>
  </si>
  <si>
    <t>Субв.з держ.бюджету на проведення виборів</t>
  </si>
  <si>
    <t>Додаткова дотацiя з держ.бюджету на вирівн.фін.забезп.</t>
  </si>
  <si>
    <t>Плата за надра</t>
  </si>
  <si>
    <t>Плата за держ. реєстрацію громад.об"єднань</t>
  </si>
  <si>
    <t>Додаткова дотацiя з держ.бюджету на запровадження Єдиної тарифної сітки…</t>
  </si>
  <si>
    <t>Субвенція з держ.бюджету місцевим бюджетам на соціально-єкономічний розвиток</t>
  </si>
  <si>
    <t>Субвенція з іншіх бюджетів на виконання інвестіц.проектів</t>
  </si>
  <si>
    <t>План року</t>
  </si>
  <si>
    <t>Інша субвенція</t>
  </si>
  <si>
    <t>Субвенція з д/бюджету на здійснення заходів щодо соц.економ.розвитку регіонів</t>
  </si>
  <si>
    <t>Місцеві податки і збори,нараховані до1січня 11р.</t>
  </si>
  <si>
    <t>Інші надходження</t>
  </si>
  <si>
    <t>Власні надходження бюджетних установ</t>
  </si>
  <si>
    <t>Субвенція з держ.бюджету місцевим бюджетам на збереження середньої з/плати на період працевлаштування посадових осіб</t>
  </si>
  <si>
    <t>Адміністративні штрафи та інші санкції</t>
  </si>
  <si>
    <t>Iншi  субвенціі</t>
  </si>
  <si>
    <t>Інші додаткові дотації</t>
  </si>
  <si>
    <t>Субвенція на проведення видатків місцевих бюджетів, що не враховуваються при визначені обсягів міжбюджетних трансфертів</t>
  </si>
  <si>
    <t>Збір за спеціальне використання лісових ресурсів</t>
  </si>
  <si>
    <t>Додаткова дотація з держ.бюджету на забеспечення пальним станцій швідкої допомоги</t>
  </si>
  <si>
    <t>Грошові стягнення за шкоду,заподіяну пор.закон…</t>
  </si>
  <si>
    <t>Додаткова дотацiя з держ.бюджету на забеспечення виплат,повязаних із підвіщенням рівня оплати праці працівників бюджетної сфери…</t>
  </si>
  <si>
    <t xml:space="preserve">                                                                                                                тис.грн.</t>
  </si>
  <si>
    <t>Кошти від відчуження майна комунальної власності</t>
  </si>
  <si>
    <t>План                     місяців</t>
  </si>
  <si>
    <t>з урахуванням  змін</t>
  </si>
  <si>
    <t>План   року</t>
  </si>
  <si>
    <t>Виконання плану року з урахуванням змін</t>
  </si>
  <si>
    <t>з урахуванням змін</t>
  </si>
  <si>
    <t>Виконання до плану року</t>
  </si>
  <si>
    <t>Субв.з держ бюдж. на соціально-економічний розвиток</t>
  </si>
  <si>
    <t>Податок з власникiв транс. засобiв</t>
  </si>
  <si>
    <t xml:space="preserve">до плану на рік </t>
  </si>
  <si>
    <t xml:space="preserve">темп росту </t>
  </si>
  <si>
    <t>Додаткова дотацiя з держ.бюджету місцевим бюджетам на покращення надання соціальних послуг найуразливішим верствам населення</t>
  </si>
  <si>
    <t>Додаткова дотацiя з держ.бюджету місцевим бюджетам на оплату праці працівників бюджетних установ</t>
  </si>
  <si>
    <t>Виконання у відсотках</t>
  </si>
  <si>
    <t>Акцизний податок з реалізації…підакцизних товарів</t>
  </si>
  <si>
    <t>Єкологічний податок</t>
  </si>
  <si>
    <t>180105-1810900</t>
  </si>
  <si>
    <t>Збір за провадження деяких видів підприємницької діяльності що справлявся до 01.01.2015р.</t>
  </si>
  <si>
    <t>Базова дотація</t>
  </si>
  <si>
    <t>Субв.з держ.бюдж.на випл.допомоги сімьям з дiтьми..</t>
  </si>
  <si>
    <t>18010100-10810400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</si>
  <si>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</si>
  <si>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</si>
  <si>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</t>
  </si>
  <si>
    <t>плата за землю</t>
  </si>
  <si>
    <t>18050300-18050400</t>
  </si>
  <si>
    <t xml:space="preserve">єдиний податок </t>
  </si>
  <si>
    <t>єдиний податок з сільськогосподарських товаровиробників, у яких частка сільськогосподарського товаровиробництва за попередній рік дорівнює або перевищує 75%</t>
  </si>
  <si>
    <r>
      <t>Єдиний податок</t>
    </r>
    <r>
      <rPr>
        <sz val="14"/>
        <rFont val="Arial Cyr"/>
        <family val="0"/>
      </rPr>
      <t>:</t>
    </r>
    <r>
      <rPr>
        <sz val="12"/>
        <rFont val="Arial Cyr"/>
        <family val="2"/>
      </rPr>
      <t xml:space="preserve"> </t>
    </r>
    <r>
      <rPr>
        <sz val="9"/>
        <rFont val="Arial Cyr"/>
        <family val="0"/>
      </rPr>
      <t>у тому числі</t>
    </r>
  </si>
  <si>
    <t>Субвенція на утримання обєктів спільного користування чи ликвідацію негативних наслідків</t>
  </si>
  <si>
    <t>Збір за провадження торговельної діяльності нафтопродуктами</t>
  </si>
  <si>
    <t>Податок та збір на  доходи фізичних осіб</t>
  </si>
  <si>
    <t>Плата за надання інших інших адміністратиіних послуг</t>
  </si>
  <si>
    <t>Рентна плата за спеціальне використання води</t>
  </si>
  <si>
    <r>
      <t xml:space="preserve">Податок на  майно: </t>
    </r>
    <r>
      <rPr>
        <b/>
        <sz val="10"/>
        <rFont val="Arial Cyr"/>
        <family val="0"/>
      </rPr>
      <t>у тому числі</t>
    </r>
  </si>
  <si>
    <t xml:space="preserve">Надходження від орендної плати... </t>
  </si>
  <si>
    <t>Рентна плата за спец. викоористання  лісових ресурсів.</t>
  </si>
  <si>
    <t xml:space="preserve">Адміністративні штрафи </t>
  </si>
  <si>
    <t>Туристичний збір</t>
  </si>
  <si>
    <t>Інші надходження до фондів охорони навколишнього природного середовища</t>
  </si>
  <si>
    <t>Стабілізаційна дотація</t>
  </si>
  <si>
    <t>Субвенція з держ.бюджету місцевим бюджетам на проведення виборів…</t>
  </si>
  <si>
    <t xml:space="preserve">                                                     Аналіз  виконання  доходів  бюджету  Ізмаільського  району   на   01 листопада   2015 року                                                                                        </t>
  </si>
  <si>
    <t>Трнспортний податок з юрид.та фіз.осіб</t>
  </si>
  <si>
    <t>факт січня-жовтня 2014року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</si>
</sst>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[$-FC19]d\ mmmm\ yyyy\ &quot;г.&quot;"/>
  </numFmts>
  <fonts count="15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Tahoma"/>
      <family val="0"/>
    </font>
    <font>
      <b/>
      <sz val="10"/>
      <name val="Tahoma"/>
      <family val="0"/>
    </font>
    <font>
      <sz val="9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Border="1" applyAlignment="1">
      <alignment wrapText="1"/>
    </xf>
    <xf numFmtId="174" fontId="1" fillId="0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74" fontId="1" fillId="0" borderId="9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174" fontId="2" fillId="2" borderId="10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74" fontId="2" fillId="2" borderId="12" xfId="0" applyNumberFormat="1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174" fontId="2" fillId="2" borderId="1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16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17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74" fontId="1" fillId="0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174" fontId="1" fillId="0" borderId="21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1" fillId="0" borderId="16" xfId="0" applyNumberFormat="1" applyFont="1" applyFill="1" applyBorder="1" applyAlignment="1">
      <alignment wrapText="1"/>
    </xf>
    <xf numFmtId="174" fontId="1" fillId="0" borderId="7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174" fontId="1" fillId="0" borderId="9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1" fillId="0" borderId="23" xfId="0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2" fillId="0" borderId="4" xfId="0" applyNumberFormat="1" applyFont="1" applyFill="1" applyBorder="1" applyAlignment="1">
      <alignment wrapText="1"/>
    </xf>
    <xf numFmtId="174" fontId="2" fillId="2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74" fontId="1" fillId="0" borderId="1" xfId="0" applyNumberFormat="1" applyFont="1" applyBorder="1" applyAlignment="1">
      <alignment wrapText="1"/>
    </xf>
    <xf numFmtId="174" fontId="2" fillId="2" borderId="8" xfId="0" applyNumberFormat="1" applyFont="1" applyFill="1" applyBorder="1" applyAlignment="1">
      <alignment wrapText="1"/>
    </xf>
    <xf numFmtId="174" fontId="2" fillId="2" borderId="26" xfId="0" applyNumberFormat="1" applyFont="1" applyFill="1" applyBorder="1" applyAlignment="1">
      <alignment wrapText="1"/>
    </xf>
    <xf numFmtId="174" fontId="1" fillId="0" borderId="27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horizontal="right" wrapText="1"/>
    </xf>
    <xf numFmtId="0" fontId="1" fillId="0" borderId="29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74" fontId="2" fillId="0" borderId="5" xfId="0" applyNumberFormat="1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4" fontId="1" fillId="0" borderId="25" xfId="0" applyNumberFormat="1" applyFont="1" applyFill="1" applyBorder="1" applyAlignment="1">
      <alignment wrapText="1"/>
    </xf>
    <xf numFmtId="174" fontId="1" fillId="0" borderId="28" xfId="0" applyNumberFormat="1" applyFont="1" applyFill="1" applyBorder="1" applyAlignment="1">
      <alignment wrapText="1"/>
    </xf>
    <xf numFmtId="174" fontId="2" fillId="0" borderId="30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174" fontId="1" fillId="0" borderId="30" xfId="0" applyNumberFormat="1" applyFont="1" applyBorder="1" applyAlignment="1">
      <alignment wrapText="1"/>
    </xf>
    <xf numFmtId="174" fontId="2" fillId="2" borderId="1" xfId="0" applyNumberFormat="1" applyFont="1" applyFill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1" fillId="0" borderId="31" xfId="0" applyNumberFormat="1" applyFont="1" applyFill="1" applyBorder="1" applyAlignment="1">
      <alignment wrapText="1"/>
    </xf>
    <xf numFmtId="174" fontId="2" fillId="0" borderId="2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74" fontId="2" fillId="0" borderId="17" xfId="0" applyNumberFormat="1" applyFont="1" applyFill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2" fillId="2" borderId="4" xfId="0" applyNumberFormat="1" applyFont="1" applyFill="1" applyBorder="1" applyAlignment="1">
      <alignment wrapText="1"/>
    </xf>
    <xf numFmtId="174" fontId="1" fillId="0" borderId="32" xfId="0" applyNumberFormat="1" applyFont="1" applyFill="1" applyBorder="1" applyAlignment="1">
      <alignment wrapText="1"/>
    </xf>
    <xf numFmtId="174" fontId="1" fillId="0" borderId="19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174" fontId="2" fillId="0" borderId="2" xfId="0" applyNumberFormat="1" applyFont="1" applyFill="1" applyBorder="1" applyAlignment="1">
      <alignment/>
    </xf>
    <xf numFmtId="174" fontId="1" fillId="0" borderId="30" xfId="0" applyNumberFormat="1" applyFont="1" applyBorder="1" applyAlignment="1">
      <alignment/>
    </xf>
    <xf numFmtId="1" fontId="0" fillId="0" borderId="0" xfId="0" applyNumberFormat="1" applyAlignment="1">
      <alignment wrapText="1"/>
    </xf>
    <xf numFmtId="0" fontId="1" fillId="0" borderId="33" xfId="0" applyFont="1" applyBorder="1" applyAlignment="1">
      <alignment wrapText="1"/>
    </xf>
    <xf numFmtId="174" fontId="2" fillId="0" borderId="34" xfId="0" applyNumberFormat="1" applyFont="1" applyFill="1" applyBorder="1" applyAlignment="1">
      <alignment wrapText="1"/>
    </xf>
    <xf numFmtId="174" fontId="1" fillId="0" borderId="35" xfId="0" applyNumberFormat="1" applyFont="1" applyFill="1" applyBorder="1" applyAlignment="1">
      <alignment wrapText="1"/>
    </xf>
    <xf numFmtId="174" fontId="2" fillId="0" borderId="3" xfId="0" applyNumberFormat="1" applyFont="1" applyBorder="1" applyAlignment="1">
      <alignment wrapText="1"/>
    </xf>
    <xf numFmtId="174" fontId="2" fillId="2" borderId="30" xfId="0" applyNumberFormat="1" applyFont="1" applyFill="1" applyBorder="1" applyAlignment="1">
      <alignment wrapText="1"/>
    </xf>
    <xf numFmtId="174" fontId="2" fillId="2" borderId="15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37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17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174" fontId="1" fillId="0" borderId="28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4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39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1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4" fontId="1" fillId="0" borderId="42" xfId="0" applyNumberFormat="1" applyFont="1" applyFill="1" applyBorder="1" applyAlignment="1">
      <alignment wrapText="1"/>
    </xf>
    <xf numFmtId="174" fontId="1" fillId="0" borderId="43" xfId="0" applyNumberFormat="1" applyFont="1" applyFill="1" applyBorder="1" applyAlignment="1">
      <alignment wrapText="1"/>
    </xf>
    <xf numFmtId="174" fontId="2" fillId="0" borderId="42" xfId="0" applyNumberFormat="1" applyFont="1" applyFill="1" applyBorder="1" applyAlignment="1">
      <alignment wrapText="1"/>
    </xf>
    <xf numFmtId="174" fontId="2" fillId="0" borderId="30" xfId="0" applyNumberFormat="1" applyFont="1" applyFill="1" applyBorder="1" applyAlignment="1">
      <alignment wrapText="1"/>
    </xf>
    <xf numFmtId="174" fontId="2" fillId="0" borderId="18" xfId="0" applyNumberFormat="1" applyFont="1" applyFill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174" fontId="1" fillId="0" borderId="44" xfId="0" applyNumberFormat="1" applyFont="1" applyFill="1" applyBorder="1" applyAlignment="1">
      <alignment wrapText="1"/>
    </xf>
    <xf numFmtId="174" fontId="1" fillId="0" borderId="20" xfId="0" applyNumberFormat="1" applyFont="1" applyFill="1" applyBorder="1" applyAlignment="1">
      <alignment wrapText="1"/>
    </xf>
    <xf numFmtId="174" fontId="1" fillId="0" borderId="26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4" fontId="2" fillId="3" borderId="4" xfId="0" applyNumberFormat="1" applyFont="1" applyFill="1" applyBorder="1" applyAlignment="1">
      <alignment wrapText="1"/>
    </xf>
    <xf numFmtId="174" fontId="1" fillId="0" borderId="41" xfId="0" applyNumberFormat="1" applyFont="1" applyBorder="1" applyAlignment="1">
      <alignment wrapText="1"/>
    </xf>
    <xf numFmtId="174" fontId="1" fillId="0" borderId="18" xfId="0" applyNumberFormat="1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174" fontId="2" fillId="0" borderId="15" xfId="0" applyNumberFormat="1" applyFont="1" applyBorder="1" applyAlignment="1">
      <alignment wrapText="1"/>
    </xf>
    <xf numFmtId="174" fontId="2" fillId="0" borderId="26" xfId="0" applyNumberFormat="1" applyFont="1" applyFill="1" applyBorder="1" applyAlignment="1">
      <alignment wrapText="1"/>
    </xf>
    <xf numFmtId="174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 wrapText="1"/>
    </xf>
    <xf numFmtId="174" fontId="1" fillId="0" borderId="45" xfId="0" applyNumberFormat="1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174" fontId="2" fillId="2" borderId="44" xfId="0" applyNumberFormat="1" applyFont="1" applyFill="1" applyBorder="1" applyAlignment="1">
      <alignment wrapText="1"/>
    </xf>
    <xf numFmtId="174" fontId="2" fillId="2" borderId="9" xfId="0" applyNumberFormat="1" applyFont="1" applyFill="1" applyBorder="1" applyAlignment="1">
      <alignment wrapText="1"/>
    </xf>
    <xf numFmtId="174" fontId="1" fillId="0" borderId="46" xfId="0" applyNumberFormat="1" applyFont="1" applyFill="1" applyBorder="1" applyAlignment="1">
      <alignment wrapText="1"/>
    </xf>
    <xf numFmtId="174" fontId="1" fillId="0" borderId="19" xfId="0" applyNumberFormat="1" applyFont="1" applyFill="1" applyBorder="1" applyAlignment="1">
      <alignment wrapText="1"/>
    </xf>
    <xf numFmtId="174" fontId="1" fillId="0" borderId="39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1" fillId="0" borderId="47" xfId="0" applyNumberFormat="1" applyFont="1" applyBorder="1" applyAlignment="1">
      <alignment wrapText="1"/>
    </xf>
    <xf numFmtId="174" fontId="1" fillId="0" borderId="27" xfId="0" applyNumberFormat="1" applyFont="1" applyBorder="1" applyAlignment="1">
      <alignment wrapText="1"/>
    </xf>
    <xf numFmtId="174" fontId="1" fillId="0" borderId="23" xfId="0" applyNumberFormat="1" applyFont="1" applyBorder="1" applyAlignment="1">
      <alignment wrapText="1"/>
    </xf>
    <xf numFmtId="174" fontId="1" fillId="2" borderId="4" xfId="0" applyNumberFormat="1" applyFont="1" applyFill="1" applyBorder="1" applyAlignment="1">
      <alignment wrapText="1"/>
    </xf>
    <xf numFmtId="174" fontId="1" fillId="0" borderId="48" xfId="0" applyNumberFormat="1" applyFont="1" applyBorder="1" applyAlignment="1">
      <alignment wrapText="1"/>
    </xf>
    <xf numFmtId="174" fontId="1" fillId="0" borderId="28" xfId="0" applyNumberFormat="1" applyFont="1" applyBorder="1" applyAlignment="1">
      <alignment wrapText="1"/>
    </xf>
    <xf numFmtId="174" fontId="1" fillId="0" borderId="49" xfId="0" applyNumberFormat="1" applyFont="1" applyFill="1" applyBorder="1" applyAlignment="1">
      <alignment wrapText="1"/>
    </xf>
    <xf numFmtId="174" fontId="2" fillId="0" borderId="50" xfId="0" applyNumberFormat="1" applyFont="1" applyFill="1" applyBorder="1" applyAlignment="1">
      <alignment wrapText="1"/>
    </xf>
    <xf numFmtId="174" fontId="2" fillId="0" borderId="23" xfId="0" applyNumberFormat="1" applyFont="1" applyFill="1" applyBorder="1" applyAlignment="1">
      <alignment wrapText="1"/>
    </xf>
    <xf numFmtId="174" fontId="2" fillId="2" borderId="23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4" fontId="5" fillId="0" borderId="39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129"/>
  <sheetViews>
    <sheetView tabSelected="1" view="pageBreakPreview" zoomScale="75" zoomScaleNormal="75" zoomScaleSheetLayoutView="75" workbookViewId="0" topLeftCell="A49">
      <selection activeCell="H102" sqref="H102"/>
    </sheetView>
  </sheetViews>
  <sheetFormatPr defaultColWidth="9.00390625" defaultRowHeight="12.75"/>
  <cols>
    <col min="1" max="1" width="14.125" style="0" customWidth="1"/>
    <col min="2" max="2" width="51.75390625" style="0" customWidth="1"/>
    <col min="3" max="3" width="19.25390625" style="0" hidden="1" customWidth="1"/>
    <col min="4" max="4" width="16.625" style="0" customWidth="1"/>
    <col min="5" max="6" width="17.875" style="0" hidden="1" customWidth="1"/>
    <col min="7" max="7" width="16.625" style="0" customWidth="1"/>
    <col min="8" max="8" width="13.25390625" style="0" customWidth="1"/>
    <col min="9" max="9" width="17.00390625" style="0" hidden="1" customWidth="1"/>
    <col min="10" max="10" width="14.125" style="0" customWidth="1"/>
    <col min="11" max="11" width="13.25390625" style="0" customWidth="1"/>
    <col min="12" max="12" width="12.75390625" style="0" hidden="1" customWidth="1"/>
    <col min="13" max="13" width="13.625" style="0" customWidth="1"/>
    <col min="14" max="14" width="13.375" style="0" customWidth="1"/>
    <col min="15" max="15" width="11.375" style="0" customWidth="1"/>
    <col min="16" max="16" width="11.875" style="0" customWidth="1"/>
  </cols>
  <sheetData>
    <row r="1" spans="1:45" ht="36" customHeight="1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"/>
      <c r="P1" s="2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 thickBot="1">
      <c r="A2" s="1"/>
      <c r="B2" s="29"/>
      <c r="C2" s="1"/>
      <c r="D2" s="1"/>
      <c r="E2" s="1"/>
      <c r="F2" s="1"/>
      <c r="G2" s="1"/>
      <c r="H2" s="213" t="s">
        <v>64</v>
      </c>
      <c r="I2" s="213"/>
      <c r="J2" s="213"/>
      <c r="K2" s="213"/>
      <c r="L2" s="213"/>
      <c r="M2" s="213"/>
      <c r="N2" s="213"/>
      <c r="O2" s="21"/>
      <c r="P2" s="2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4.75" customHeight="1" thickBot="1">
      <c r="A3" s="6"/>
      <c r="B3" s="27" t="s">
        <v>0</v>
      </c>
      <c r="C3" s="7"/>
      <c r="D3" s="149" t="s">
        <v>49</v>
      </c>
      <c r="E3" s="148" t="s">
        <v>68</v>
      </c>
      <c r="F3" s="148" t="s">
        <v>68</v>
      </c>
      <c r="G3" s="150" t="s">
        <v>66</v>
      </c>
      <c r="H3" s="176" t="s">
        <v>28</v>
      </c>
      <c r="I3" s="151" t="s">
        <v>71</v>
      </c>
      <c r="J3" s="211" t="s">
        <v>78</v>
      </c>
      <c r="K3" s="212"/>
      <c r="L3" s="152" t="s">
        <v>69</v>
      </c>
      <c r="M3" s="211" t="s">
        <v>1</v>
      </c>
      <c r="N3" s="212"/>
      <c r="O3" s="208" t="s">
        <v>109</v>
      </c>
      <c r="P3" s="208" t="s">
        <v>75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.75" thickBot="1">
      <c r="A4" s="5"/>
      <c r="B4" s="5"/>
      <c r="C4" s="4"/>
      <c r="D4" s="153"/>
      <c r="E4" s="78" t="s">
        <v>70</v>
      </c>
      <c r="F4" s="78" t="s">
        <v>67</v>
      </c>
      <c r="G4" s="154"/>
      <c r="H4" s="155"/>
      <c r="I4" s="155"/>
      <c r="J4" s="79" t="s">
        <v>74</v>
      </c>
      <c r="K4" s="79" t="s">
        <v>6</v>
      </c>
      <c r="L4" s="156" t="s">
        <v>5</v>
      </c>
      <c r="M4" s="79" t="s">
        <v>74</v>
      </c>
      <c r="N4" s="79" t="s">
        <v>6</v>
      </c>
      <c r="O4" s="209"/>
      <c r="P4" s="20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6.75" thickBot="1">
      <c r="A5" s="35" t="s">
        <v>2</v>
      </c>
      <c r="B5" s="35" t="s">
        <v>3</v>
      </c>
      <c r="C5" s="28">
        <f>SUM(C6:C43)</f>
        <v>0</v>
      </c>
      <c r="D5" s="36">
        <f>D6+D7+D14+D20+D27+D30+D31+D33+D38+D39+D40+D41</f>
        <v>33864.49</v>
      </c>
      <c r="E5" s="37">
        <f>SUM(E6:E43)</f>
        <v>0</v>
      </c>
      <c r="F5" s="37"/>
      <c r="G5" s="36">
        <f>G6+G7+G14+G20+G27+G30+G31+G33+G37+G38+G39+G40+G41</f>
        <v>29293.988000000005</v>
      </c>
      <c r="H5" s="36">
        <f>H6+H7+H13+H14+H20+H26+H27+H30+H31+H33+H38+H39+H40+H41+H37+H25</f>
        <v>35657.117000000006</v>
      </c>
      <c r="I5" s="86">
        <f>H5/D5*100</f>
        <v>105.293530184568</v>
      </c>
      <c r="J5" s="126">
        <f>H5/D5*100</f>
        <v>105.293530184568</v>
      </c>
      <c r="K5" s="105">
        <f>H5/G5*100</f>
        <v>121.72162083223357</v>
      </c>
      <c r="L5" s="127"/>
      <c r="M5" s="105">
        <f>H5-D5</f>
        <v>1792.6270000000077</v>
      </c>
      <c r="N5" s="126">
        <f aca="true" t="shared" si="0" ref="N5:N98">H5-G5</f>
        <v>6363.129000000001</v>
      </c>
      <c r="O5" s="105">
        <f>O6+O7+O13+O20+O25+O27+O30+O31+O33+O37+O38+O39+O40+O41</f>
        <v>21485.9</v>
      </c>
      <c r="P5" s="105">
        <f>H5/O5*100</f>
        <v>165.95589200359308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customHeight="1">
      <c r="A6" s="58">
        <v>11010000</v>
      </c>
      <c r="B6" s="15" t="s">
        <v>96</v>
      </c>
      <c r="C6" s="17"/>
      <c r="D6" s="59">
        <v>15029.7</v>
      </c>
      <c r="E6" s="41"/>
      <c r="F6" s="41"/>
      <c r="G6" s="93">
        <v>13005.28</v>
      </c>
      <c r="H6" s="84">
        <v>13502.63</v>
      </c>
      <c r="I6" s="165">
        <f>H6/D6*100</f>
        <v>89.83965082470041</v>
      </c>
      <c r="J6" s="179">
        <f>H6/D6*100</f>
        <v>89.83965082470041</v>
      </c>
      <c r="K6" s="172">
        <f>H6/G6*100</f>
        <v>103.82421601072794</v>
      </c>
      <c r="L6" s="167"/>
      <c r="M6" s="41">
        <f>H6-D6</f>
        <v>-1527.0700000000015</v>
      </c>
      <c r="N6" s="169">
        <f t="shared" si="0"/>
        <v>497.34999999999854</v>
      </c>
      <c r="O6" s="84">
        <v>11521.5</v>
      </c>
      <c r="P6" s="85">
        <f aca="true" t="shared" si="1" ref="P6:P41">H6/O6*100</f>
        <v>117.19507008636027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49">
        <v>11020000</v>
      </c>
      <c r="B7" s="10" t="s">
        <v>7</v>
      </c>
      <c r="C7" s="17"/>
      <c r="D7" s="66">
        <v>20.8</v>
      </c>
      <c r="E7" s="9"/>
      <c r="F7" s="9"/>
      <c r="G7" s="12">
        <v>20.5</v>
      </c>
      <c r="H7" s="85">
        <v>20.948</v>
      </c>
      <c r="I7" s="50">
        <f>H7/D7*100</f>
        <v>100.71153846153847</v>
      </c>
      <c r="J7" s="180">
        <f>H7/D7*100</f>
        <v>100.71153846153847</v>
      </c>
      <c r="K7" s="12">
        <f>H7/G7*100</f>
        <v>102.18536585365854</v>
      </c>
      <c r="L7" s="66"/>
      <c r="M7" s="12">
        <f aca="true" t="shared" si="2" ref="M7:M96">H7-D7</f>
        <v>0.1479999999999997</v>
      </c>
      <c r="N7" s="166">
        <f t="shared" si="0"/>
        <v>0.4480000000000004</v>
      </c>
      <c r="O7" s="85">
        <v>7.8</v>
      </c>
      <c r="P7" s="85">
        <f t="shared" si="1"/>
        <v>268.56410256410254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 hidden="1">
      <c r="A8" s="49"/>
      <c r="B8" s="10"/>
      <c r="C8" s="17"/>
      <c r="D8" s="17"/>
      <c r="E8" s="9"/>
      <c r="F8" s="9"/>
      <c r="G8" s="9"/>
      <c r="H8" s="85"/>
      <c r="I8" s="50"/>
      <c r="J8" s="180"/>
      <c r="K8" s="12"/>
      <c r="L8" s="66"/>
      <c r="M8" s="12">
        <f t="shared" si="2"/>
        <v>0</v>
      </c>
      <c r="N8" s="166">
        <f t="shared" si="0"/>
        <v>0</v>
      </c>
      <c r="O8" s="95"/>
      <c r="P8" s="85" t="e">
        <f t="shared" si="1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hidden="1">
      <c r="A9" s="49">
        <v>13030000</v>
      </c>
      <c r="B9" s="10" t="s">
        <v>44</v>
      </c>
      <c r="C9" s="17"/>
      <c r="D9" s="17"/>
      <c r="E9" s="12"/>
      <c r="F9" s="12"/>
      <c r="G9" s="12"/>
      <c r="H9" s="85"/>
      <c r="I9" s="50"/>
      <c r="J9" s="180" t="e">
        <f>H9/E9*100</f>
        <v>#DIV/0!</v>
      </c>
      <c r="K9" s="12" t="e">
        <f>H9/G9*100</f>
        <v>#DIV/0!</v>
      </c>
      <c r="L9" s="66"/>
      <c r="M9" s="12">
        <f t="shared" si="2"/>
        <v>0</v>
      </c>
      <c r="N9" s="166">
        <f t="shared" si="0"/>
        <v>0</v>
      </c>
      <c r="O9" s="95"/>
      <c r="P9" s="85" t="e">
        <f t="shared" si="1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3.75" customHeight="1" hidden="1">
      <c r="A10" s="49">
        <v>13010200</v>
      </c>
      <c r="B10" s="10" t="s">
        <v>60</v>
      </c>
      <c r="C10" s="17"/>
      <c r="D10" s="17"/>
      <c r="E10" s="12"/>
      <c r="F10" s="12"/>
      <c r="G10" s="12"/>
      <c r="H10" s="85"/>
      <c r="I10" s="50"/>
      <c r="J10" s="180"/>
      <c r="K10" s="12"/>
      <c r="L10" s="66"/>
      <c r="M10" s="12">
        <f t="shared" si="2"/>
        <v>0</v>
      </c>
      <c r="N10" s="166">
        <f t="shared" si="0"/>
        <v>0</v>
      </c>
      <c r="O10" s="95"/>
      <c r="P10" s="85" t="e">
        <f t="shared" si="1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.75" customHeight="1" hidden="1">
      <c r="A11" s="49"/>
      <c r="B11" s="10"/>
      <c r="C11" s="17"/>
      <c r="D11" s="17"/>
      <c r="E11" s="12"/>
      <c r="F11" s="12"/>
      <c r="G11" s="12"/>
      <c r="H11" s="85"/>
      <c r="I11" s="50"/>
      <c r="J11" s="180"/>
      <c r="K11" s="12"/>
      <c r="L11" s="66"/>
      <c r="M11" s="12">
        <f t="shared" si="2"/>
        <v>0</v>
      </c>
      <c r="N11" s="166">
        <f t="shared" si="0"/>
        <v>0</v>
      </c>
      <c r="O11" s="95"/>
      <c r="P11" s="8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.75" customHeight="1" hidden="1">
      <c r="A12" s="49">
        <v>13020000</v>
      </c>
      <c r="B12" s="10" t="s">
        <v>98</v>
      </c>
      <c r="C12" s="17"/>
      <c r="D12" s="17"/>
      <c r="E12" s="12"/>
      <c r="F12" s="12"/>
      <c r="G12" s="12"/>
      <c r="H12" s="85"/>
      <c r="I12" s="50"/>
      <c r="J12" s="180"/>
      <c r="K12" s="12"/>
      <c r="L12" s="66"/>
      <c r="M12" s="12"/>
      <c r="N12" s="166"/>
      <c r="O12" s="95"/>
      <c r="P12" s="8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33.75" customHeight="1">
      <c r="A13" s="49">
        <v>13010000</v>
      </c>
      <c r="B13" s="10" t="s">
        <v>101</v>
      </c>
      <c r="C13" s="17"/>
      <c r="D13" s="17"/>
      <c r="E13" s="12"/>
      <c r="F13" s="12"/>
      <c r="G13" s="12"/>
      <c r="H13" s="85">
        <v>0.2</v>
      </c>
      <c r="I13" s="50"/>
      <c r="J13" s="180"/>
      <c r="K13" s="12"/>
      <c r="L13" s="66"/>
      <c r="M13" s="12">
        <f t="shared" si="2"/>
        <v>0.2</v>
      </c>
      <c r="N13" s="166">
        <f t="shared" si="0"/>
        <v>0.2</v>
      </c>
      <c r="O13" s="95">
        <v>0.4</v>
      </c>
      <c r="P13" s="85">
        <f t="shared" si="1"/>
        <v>50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3.75" customHeight="1">
      <c r="A14" s="49">
        <v>14040000</v>
      </c>
      <c r="B14" s="71" t="s">
        <v>79</v>
      </c>
      <c r="C14" s="17"/>
      <c r="D14" s="17">
        <v>1216.2</v>
      </c>
      <c r="E14" s="12"/>
      <c r="F14" s="12"/>
      <c r="G14" s="12">
        <v>1037</v>
      </c>
      <c r="H14" s="85">
        <v>1315.185</v>
      </c>
      <c r="I14" s="50"/>
      <c r="J14" s="103">
        <f>H14/D14*100</f>
        <v>108.13887518500245</v>
      </c>
      <c r="K14" s="12">
        <f>H14/G14*100</f>
        <v>126.82594021215043</v>
      </c>
      <c r="L14" s="66"/>
      <c r="M14" s="12">
        <f>H14-D14</f>
        <v>98.9849999999999</v>
      </c>
      <c r="N14" s="166">
        <f t="shared" si="0"/>
        <v>278.18499999999995</v>
      </c>
      <c r="O14" s="95"/>
      <c r="P14" s="8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hidden="1">
      <c r="A15" s="49"/>
      <c r="B15" s="10"/>
      <c r="C15" s="17"/>
      <c r="D15" s="66"/>
      <c r="E15" s="12"/>
      <c r="F15" s="12"/>
      <c r="G15" s="12"/>
      <c r="H15" s="85"/>
      <c r="I15" s="50" t="e">
        <f aca="true" t="shared" si="3" ref="I15:I41">H15/D15*100</f>
        <v>#DIV/0!</v>
      </c>
      <c r="J15" s="103" t="e">
        <f aca="true" t="shared" si="4" ref="J15:J106">H15/D15*100</f>
        <v>#DIV/0!</v>
      </c>
      <c r="K15" s="12" t="e">
        <f>H15/G15*100</f>
        <v>#DIV/0!</v>
      </c>
      <c r="L15" s="66"/>
      <c r="M15" s="12">
        <f t="shared" si="2"/>
        <v>0</v>
      </c>
      <c r="N15" s="166">
        <f t="shared" si="0"/>
        <v>0</v>
      </c>
      <c r="O15" s="85"/>
      <c r="P15" s="85" t="e">
        <f t="shared" si="1"/>
        <v>#DIV/0!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hidden="1">
      <c r="A16" s="49">
        <v>14060100</v>
      </c>
      <c r="B16" s="10" t="s">
        <v>33</v>
      </c>
      <c r="C16" s="17"/>
      <c r="D16" s="17"/>
      <c r="E16" s="9"/>
      <c r="F16" s="9"/>
      <c r="G16" s="9"/>
      <c r="H16" s="85"/>
      <c r="I16" s="50" t="e">
        <f t="shared" si="3"/>
        <v>#DIV/0!</v>
      </c>
      <c r="J16" s="103" t="e">
        <f t="shared" si="4"/>
        <v>#DIV/0!</v>
      </c>
      <c r="K16" s="12"/>
      <c r="L16" s="66"/>
      <c r="M16" s="12">
        <f t="shared" si="2"/>
        <v>0</v>
      </c>
      <c r="N16" s="166">
        <f t="shared" si="0"/>
        <v>0</v>
      </c>
      <c r="O16" s="95"/>
      <c r="P16" s="85" t="e">
        <f t="shared" si="1"/>
        <v>#DIV/0!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6" hidden="1">
      <c r="A17" s="49">
        <v>14060900</v>
      </c>
      <c r="B17" s="10" t="s">
        <v>45</v>
      </c>
      <c r="C17" s="17"/>
      <c r="D17" s="17"/>
      <c r="E17" s="9"/>
      <c r="F17" s="9"/>
      <c r="G17" s="9"/>
      <c r="H17" s="85"/>
      <c r="I17" s="50" t="e">
        <f t="shared" si="3"/>
        <v>#DIV/0!</v>
      </c>
      <c r="J17" s="103" t="e">
        <f t="shared" si="4"/>
        <v>#DIV/0!</v>
      </c>
      <c r="K17" s="12"/>
      <c r="L17" s="66"/>
      <c r="M17" s="12">
        <f t="shared" si="2"/>
        <v>0</v>
      </c>
      <c r="N17" s="166">
        <f t="shared" si="0"/>
        <v>0</v>
      </c>
      <c r="O17" s="95"/>
      <c r="P17" s="85" t="e">
        <f t="shared" si="1"/>
        <v>#DIV/0!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0.25" customHeight="1" hidden="1">
      <c r="A18" s="49">
        <v>16010000</v>
      </c>
      <c r="B18" s="10" t="s">
        <v>52</v>
      </c>
      <c r="C18" s="17"/>
      <c r="D18" s="17"/>
      <c r="E18" s="12"/>
      <c r="F18" s="12"/>
      <c r="G18" s="12"/>
      <c r="H18" s="85"/>
      <c r="I18" s="50"/>
      <c r="J18" s="103" t="e">
        <f t="shared" si="4"/>
        <v>#DIV/0!</v>
      </c>
      <c r="K18" s="12"/>
      <c r="L18" s="66"/>
      <c r="M18" s="12">
        <f t="shared" si="2"/>
        <v>0</v>
      </c>
      <c r="N18" s="166">
        <f t="shared" si="0"/>
        <v>0</v>
      </c>
      <c r="O18" s="95"/>
      <c r="P18" s="85" t="e">
        <f t="shared" si="1"/>
        <v>#DIV/0!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hidden="1">
      <c r="A19" s="49"/>
      <c r="B19" s="10"/>
      <c r="C19" s="17"/>
      <c r="D19" s="17"/>
      <c r="E19" s="9"/>
      <c r="F19" s="9"/>
      <c r="G19" s="9"/>
      <c r="H19" s="85"/>
      <c r="I19" s="50" t="e">
        <f t="shared" si="3"/>
        <v>#DIV/0!</v>
      </c>
      <c r="J19" s="103" t="e">
        <f t="shared" si="4"/>
        <v>#DIV/0!</v>
      </c>
      <c r="K19" s="12" t="e">
        <f aca="true" t="shared" si="5" ref="K19:K45">H19/G19*100</f>
        <v>#DIV/0!</v>
      </c>
      <c r="L19" s="66"/>
      <c r="M19" s="12">
        <f t="shared" si="2"/>
        <v>0</v>
      </c>
      <c r="N19" s="166">
        <f t="shared" si="0"/>
        <v>0</v>
      </c>
      <c r="O19" s="95"/>
      <c r="P19" s="85" t="e">
        <f t="shared" si="1"/>
        <v>#DIV/0!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61">
        <v>18010000</v>
      </c>
      <c r="B20" s="158" t="s">
        <v>99</v>
      </c>
      <c r="C20" s="17"/>
      <c r="D20" s="166">
        <f>D24+D21+D23</f>
        <v>10251.050000000001</v>
      </c>
      <c r="E20" s="9"/>
      <c r="F20" s="9"/>
      <c r="G20" s="166">
        <f>G24+G21+G23</f>
        <v>8895.31</v>
      </c>
      <c r="H20" s="166">
        <f>H24+H21+H23</f>
        <v>10288.512999999999</v>
      </c>
      <c r="I20" s="50"/>
      <c r="J20" s="103">
        <f>H20/D20*100</f>
        <v>100.36545524604794</v>
      </c>
      <c r="K20" s="12">
        <f>H20/G20*100</f>
        <v>115.66221975400519</v>
      </c>
      <c r="L20" s="66"/>
      <c r="M20" s="12">
        <f>H20-D20</f>
        <v>37.46299999999792</v>
      </c>
      <c r="N20" s="166">
        <f t="shared" si="0"/>
        <v>1393.2029999999995</v>
      </c>
      <c r="O20" s="95">
        <f>O21+O23+O24</f>
        <v>6222.599999999999</v>
      </c>
      <c r="P20" s="85">
        <f t="shared" si="1"/>
        <v>165.3410632211616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4">
      <c r="A21" s="181" t="s">
        <v>85</v>
      </c>
      <c r="B21" s="10" t="s">
        <v>88</v>
      </c>
      <c r="C21" s="17"/>
      <c r="D21" s="17">
        <v>82.4</v>
      </c>
      <c r="E21" s="9"/>
      <c r="F21" s="9"/>
      <c r="G21" s="12">
        <v>82.4</v>
      </c>
      <c r="H21" s="164">
        <v>197.449</v>
      </c>
      <c r="I21" s="50"/>
      <c r="J21" s="103">
        <f>H21/D21*100</f>
        <v>239.622572815534</v>
      </c>
      <c r="K21" s="12">
        <f>H21/G21*100</f>
        <v>239.622572815534</v>
      </c>
      <c r="L21" s="66"/>
      <c r="M21" s="12">
        <f>H21-D21</f>
        <v>115.049</v>
      </c>
      <c r="N21" s="166">
        <f t="shared" si="0"/>
        <v>115.049</v>
      </c>
      <c r="O21" s="95">
        <v>4.9</v>
      </c>
      <c r="P21" s="85">
        <f t="shared" si="1"/>
        <v>4029.5714285714284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hidden="1">
      <c r="A22" s="182"/>
      <c r="B22" s="10"/>
      <c r="C22" s="17"/>
      <c r="D22" s="17"/>
      <c r="E22" s="9"/>
      <c r="F22" s="9"/>
      <c r="G22" s="177"/>
      <c r="H22" s="178"/>
      <c r="I22" s="50"/>
      <c r="J22" s="103"/>
      <c r="K22" s="12"/>
      <c r="L22" s="66"/>
      <c r="M22" s="12"/>
      <c r="N22" s="166"/>
      <c r="O22" s="95"/>
      <c r="P22" s="8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5.5">
      <c r="A23" s="183" t="s">
        <v>81</v>
      </c>
      <c r="B23" s="10" t="s">
        <v>89</v>
      </c>
      <c r="C23" s="17"/>
      <c r="D23" s="17">
        <v>10156.2</v>
      </c>
      <c r="E23" s="9"/>
      <c r="F23" s="9"/>
      <c r="G23" s="12">
        <v>8800.46</v>
      </c>
      <c r="H23" s="164">
        <v>10032.731</v>
      </c>
      <c r="I23" s="50"/>
      <c r="J23" s="103">
        <f>H23/D23*100</f>
        <v>98.78429924578089</v>
      </c>
      <c r="K23" s="12">
        <f>H23/G23*100</f>
        <v>114.00234760455706</v>
      </c>
      <c r="L23" s="66"/>
      <c r="M23" s="12">
        <f>H23-D23</f>
        <v>-123.46900000000096</v>
      </c>
      <c r="N23" s="166">
        <f t="shared" si="0"/>
        <v>1232.2710000000006</v>
      </c>
      <c r="O23" s="95">
        <v>6217.7</v>
      </c>
      <c r="P23" s="85">
        <f t="shared" si="1"/>
        <v>161.3575920356402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>
      <c r="A24" s="183">
        <v>18011100</v>
      </c>
      <c r="B24" s="10" t="s">
        <v>108</v>
      </c>
      <c r="C24" s="17"/>
      <c r="D24" s="17">
        <v>12.45</v>
      </c>
      <c r="E24" s="9"/>
      <c r="F24" s="9"/>
      <c r="G24" s="12">
        <v>12.45</v>
      </c>
      <c r="H24" s="164">
        <v>58.333</v>
      </c>
      <c r="I24" s="50"/>
      <c r="J24" s="103">
        <f>H24/D24*100</f>
        <v>468.5381526104417</v>
      </c>
      <c r="K24" s="12">
        <f>H24/G24*100</f>
        <v>468.5381526104417</v>
      </c>
      <c r="L24" s="66"/>
      <c r="M24" s="12">
        <f>H24-D24</f>
        <v>45.882999999999996</v>
      </c>
      <c r="N24" s="166">
        <f>H24-G24</f>
        <v>45.882999999999996</v>
      </c>
      <c r="O24" s="95"/>
      <c r="P24" s="8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83">
        <v>18030000</v>
      </c>
      <c r="B25" s="10" t="s">
        <v>103</v>
      </c>
      <c r="C25" s="17"/>
      <c r="D25" s="17"/>
      <c r="E25" s="9"/>
      <c r="F25" s="9"/>
      <c r="G25" s="12"/>
      <c r="H25" s="164">
        <v>0.875</v>
      </c>
      <c r="I25" s="50"/>
      <c r="J25" s="50"/>
      <c r="K25" s="12"/>
      <c r="L25" s="66"/>
      <c r="M25" s="12">
        <f>H25-D25</f>
        <v>0.875</v>
      </c>
      <c r="N25" s="166">
        <f>H25-G25</f>
        <v>0.875</v>
      </c>
      <c r="O25" s="95">
        <v>0.1</v>
      </c>
      <c r="P25" s="85">
        <f t="shared" si="1"/>
        <v>875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51" customHeight="1">
      <c r="A26" s="49">
        <v>18040000</v>
      </c>
      <c r="B26" s="71" t="s">
        <v>82</v>
      </c>
      <c r="C26" s="17"/>
      <c r="D26" s="17"/>
      <c r="E26" s="9"/>
      <c r="F26" s="9"/>
      <c r="G26" s="9"/>
      <c r="H26" s="85">
        <v>-2.946</v>
      </c>
      <c r="I26" s="50"/>
      <c r="J26" s="50"/>
      <c r="K26" s="12"/>
      <c r="L26" s="66"/>
      <c r="M26" s="12">
        <f>H26-D26</f>
        <v>-2.946</v>
      </c>
      <c r="N26" s="166">
        <f t="shared" si="0"/>
        <v>-2.946</v>
      </c>
      <c r="O26" s="85"/>
      <c r="P26" s="8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7.75" customHeight="1">
      <c r="A27" s="161">
        <v>18050000</v>
      </c>
      <c r="B27" s="158" t="s">
        <v>93</v>
      </c>
      <c r="C27" s="17"/>
      <c r="D27" s="159">
        <f>D28+D29</f>
        <v>6758.889999999999</v>
      </c>
      <c r="E27" s="9"/>
      <c r="F27" s="9"/>
      <c r="G27" s="85">
        <f>G28+G29</f>
        <v>5842.66</v>
      </c>
      <c r="H27" s="166">
        <f>H28+H29</f>
        <v>9788.044</v>
      </c>
      <c r="I27" s="50"/>
      <c r="J27" s="50">
        <f>H27/D27*100</f>
        <v>144.8173294727389</v>
      </c>
      <c r="K27" s="12">
        <f>H27/G27*100</f>
        <v>167.52718795890914</v>
      </c>
      <c r="L27" s="66"/>
      <c r="M27" s="12">
        <f>H27-D27</f>
        <v>3029.1540000000005</v>
      </c>
      <c r="N27" s="166">
        <f t="shared" si="0"/>
        <v>3945.384</v>
      </c>
      <c r="O27" s="85">
        <f>O28+O29</f>
        <v>3268.9</v>
      </c>
      <c r="P27" s="85">
        <f t="shared" si="1"/>
        <v>299.4292881397412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8.5">
      <c r="A28" s="160" t="s">
        <v>90</v>
      </c>
      <c r="B28" s="10" t="s">
        <v>91</v>
      </c>
      <c r="C28" s="17"/>
      <c r="D28" s="17">
        <v>3619.2</v>
      </c>
      <c r="E28" s="12"/>
      <c r="F28" s="12"/>
      <c r="G28" s="12">
        <v>3073.55</v>
      </c>
      <c r="H28" s="164">
        <v>3218.087</v>
      </c>
      <c r="I28" s="50">
        <f t="shared" si="3"/>
        <v>88.91708112290009</v>
      </c>
      <c r="J28" s="50">
        <f t="shared" si="4"/>
        <v>88.91708112290009</v>
      </c>
      <c r="K28" s="12">
        <f t="shared" si="5"/>
        <v>104.7026077337281</v>
      </c>
      <c r="L28" s="66"/>
      <c r="M28" s="12">
        <f t="shared" si="2"/>
        <v>-401.11299999999983</v>
      </c>
      <c r="N28" s="166">
        <f t="shared" si="0"/>
        <v>144.5369999999998</v>
      </c>
      <c r="O28" s="85">
        <v>2900.5</v>
      </c>
      <c r="P28" s="85">
        <f t="shared" si="1"/>
        <v>110.94938803654541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57">
      <c r="A29" s="49">
        <v>18050500</v>
      </c>
      <c r="B29" s="157" t="s">
        <v>92</v>
      </c>
      <c r="C29" s="17"/>
      <c r="D29" s="17">
        <v>3139.69</v>
      </c>
      <c r="E29" s="12"/>
      <c r="F29" s="12"/>
      <c r="G29" s="12">
        <v>2769.11</v>
      </c>
      <c r="H29" s="164">
        <v>6569.957</v>
      </c>
      <c r="I29" s="50">
        <f t="shared" si="3"/>
        <v>209.25495829206068</v>
      </c>
      <c r="J29" s="50">
        <f t="shared" si="4"/>
        <v>209.25495829206068</v>
      </c>
      <c r="K29" s="12">
        <f t="shared" si="5"/>
        <v>237.25879434186433</v>
      </c>
      <c r="L29" s="66"/>
      <c r="M29" s="12">
        <f t="shared" si="2"/>
        <v>3430.2670000000003</v>
      </c>
      <c r="N29" s="166">
        <f t="shared" si="0"/>
        <v>3800.847</v>
      </c>
      <c r="O29" s="85">
        <v>368.4</v>
      </c>
      <c r="P29" s="85">
        <f t="shared" si="1"/>
        <v>1783.375950054289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>
      <c r="A30" s="49">
        <v>19010000</v>
      </c>
      <c r="B30" s="10" t="s">
        <v>80</v>
      </c>
      <c r="C30" s="17"/>
      <c r="D30" s="17">
        <v>156.15</v>
      </c>
      <c r="E30" s="12"/>
      <c r="F30" s="12"/>
      <c r="G30" s="12">
        <v>121.25</v>
      </c>
      <c r="H30" s="85">
        <v>154.43</v>
      </c>
      <c r="I30" s="50"/>
      <c r="J30" s="103">
        <f>H30/D30*100</f>
        <v>98.89849503682356</v>
      </c>
      <c r="K30" s="12">
        <f>H30/G30*100</f>
        <v>127.36494845360826</v>
      </c>
      <c r="L30" s="66"/>
      <c r="M30" s="12">
        <f>H30-D30</f>
        <v>-1.7199999999999989</v>
      </c>
      <c r="N30" s="166">
        <f t="shared" si="0"/>
        <v>33.18000000000001</v>
      </c>
      <c r="O30" s="85">
        <v>122.8</v>
      </c>
      <c r="P30" s="85">
        <f t="shared" si="1"/>
        <v>125.75732899022802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49">
        <v>21080500</v>
      </c>
      <c r="B31" s="10" t="s">
        <v>53</v>
      </c>
      <c r="C31" s="17"/>
      <c r="D31" s="17"/>
      <c r="E31" s="12"/>
      <c r="F31" s="12"/>
      <c r="G31" s="12"/>
      <c r="H31" s="85">
        <v>11</v>
      </c>
      <c r="I31" s="50"/>
      <c r="J31" s="171"/>
      <c r="K31" s="12"/>
      <c r="L31" s="66"/>
      <c r="M31" s="12">
        <f>H31-D31</f>
        <v>11</v>
      </c>
      <c r="N31" s="166">
        <f t="shared" si="0"/>
        <v>11</v>
      </c>
      <c r="O31" s="95">
        <v>9</v>
      </c>
      <c r="P31" s="85">
        <f t="shared" si="1"/>
        <v>122.22222222222223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75" customHeight="1" hidden="1">
      <c r="A32" s="49"/>
      <c r="B32" s="71"/>
      <c r="C32" s="17"/>
      <c r="D32" s="17"/>
      <c r="E32" s="12"/>
      <c r="F32" s="12"/>
      <c r="G32" s="12"/>
      <c r="H32" s="85"/>
      <c r="I32" s="50"/>
      <c r="J32" s="50"/>
      <c r="K32" s="12"/>
      <c r="L32" s="66"/>
      <c r="M32" s="12"/>
      <c r="N32" s="166"/>
      <c r="O32" s="95"/>
      <c r="P32" s="8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>
      <c r="A33" s="49">
        <v>21081100</v>
      </c>
      <c r="B33" s="10" t="s">
        <v>56</v>
      </c>
      <c r="C33" s="17"/>
      <c r="D33" s="66">
        <v>6.1</v>
      </c>
      <c r="E33" s="12"/>
      <c r="F33" s="12"/>
      <c r="G33" s="12">
        <v>3.72</v>
      </c>
      <c r="H33" s="85">
        <v>4.889</v>
      </c>
      <c r="I33" s="50">
        <f t="shared" si="3"/>
        <v>80.14754098360658</v>
      </c>
      <c r="J33" s="50">
        <f t="shared" si="4"/>
        <v>80.14754098360658</v>
      </c>
      <c r="K33" s="12">
        <f>H33/G33*100</f>
        <v>131.42473118279568</v>
      </c>
      <c r="L33" s="66"/>
      <c r="M33" s="12">
        <f t="shared" si="2"/>
        <v>-1.2109999999999994</v>
      </c>
      <c r="N33" s="166">
        <f t="shared" si="0"/>
        <v>1.169</v>
      </c>
      <c r="O33" s="85">
        <v>5.4</v>
      </c>
      <c r="P33" s="85">
        <f t="shared" si="1"/>
        <v>90.53703703703704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 hidden="1">
      <c r="A34" s="73"/>
      <c r="B34" s="10"/>
      <c r="C34" s="17"/>
      <c r="D34" s="17"/>
      <c r="E34" s="12"/>
      <c r="F34" s="12"/>
      <c r="G34" s="12"/>
      <c r="H34" s="85"/>
      <c r="I34" s="50" t="e">
        <f t="shared" si="3"/>
        <v>#DIV/0!</v>
      </c>
      <c r="J34" s="50" t="e">
        <f t="shared" si="4"/>
        <v>#DIV/0!</v>
      </c>
      <c r="K34" s="12" t="e">
        <f t="shared" si="5"/>
        <v>#DIV/0!</v>
      </c>
      <c r="L34" s="66"/>
      <c r="M34" s="12">
        <f t="shared" si="2"/>
        <v>0</v>
      </c>
      <c r="N34" s="166">
        <f t="shared" si="0"/>
        <v>0</v>
      </c>
      <c r="O34" s="85"/>
      <c r="P34" s="85" t="e">
        <f t="shared" si="1"/>
        <v>#DIV/0!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 hidden="1">
      <c r="A35" s="49">
        <v>21010300</v>
      </c>
      <c r="B35" s="10" t="s">
        <v>18</v>
      </c>
      <c r="C35" s="17"/>
      <c r="D35" s="17"/>
      <c r="E35" s="9"/>
      <c r="F35" s="9"/>
      <c r="G35" s="9"/>
      <c r="H35" s="85"/>
      <c r="I35" s="50" t="e">
        <f t="shared" si="3"/>
        <v>#DIV/0!</v>
      </c>
      <c r="J35" s="50" t="e">
        <f t="shared" si="4"/>
        <v>#DIV/0!</v>
      </c>
      <c r="K35" s="12" t="e">
        <f t="shared" si="5"/>
        <v>#DIV/0!</v>
      </c>
      <c r="L35" s="66"/>
      <c r="M35" s="12">
        <f t="shared" si="2"/>
        <v>0</v>
      </c>
      <c r="N35" s="166">
        <f t="shared" si="0"/>
        <v>0</v>
      </c>
      <c r="O35" s="95"/>
      <c r="P35" s="85" t="e">
        <f t="shared" si="1"/>
        <v>#DIV/0!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 hidden="1">
      <c r="A36" s="49">
        <v>220800</v>
      </c>
      <c r="B36" s="10" t="s">
        <v>8</v>
      </c>
      <c r="C36" s="17"/>
      <c r="D36" s="17"/>
      <c r="E36" s="9"/>
      <c r="F36" s="9"/>
      <c r="G36" s="9"/>
      <c r="H36" s="85"/>
      <c r="I36" s="50" t="e">
        <f t="shared" si="3"/>
        <v>#DIV/0!</v>
      </c>
      <c r="J36" s="50" t="e">
        <f t="shared" si="4"/>
        <v>#DIV/0!</v>
      </c>
      <c r="K36" s="12" t="e">
        <f t="shared" si="5"/>
        <v>#DIV/0!</v>
      </c>
      <c r="L36" s="66"/>
      <c r="M36" s="12">
        <f t="shared" si="2"/>
        <v>0</v>
      </c>
      <c r="N36" s="166">
        <f t="shared" si="0"/>
        <v>0</v>
      </c>
      <c r="O36" s="95"/>
      <c r="P36" s="85" t="e">
        <f t="shared" si="1"/>
        <v>#DIV/0!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>
      <c r="A37" s="49">
        <v>21081500</v>
      </c>
      <c r="B37" s="10" t="s">
        <v>102</v>
      </c>
      <c r="C37" s="17"/>
      <c r="D37" s="17"/>
      <c r="E37" s="9"/>
      <c r="F37" s="9"/>
      <c r="G37" s="9"/>
      <c r="H37" s="85">
        <v>0.357</v>
      </c>
      <c r="I37" s="50"/>
      <c r="J37" s="50"/>
      <c r="K37" s="12"/>
      <c r="L37" s="66"/>
      <c r="M37" s="12">
        <f t="shared" si="2"/>
        <v>0.357</v>
      </c>
      <c r="N37" s="166">
        <f t="shared" si="0"/>
        <v>0.357</v>
      </c>
      <c r="O37" s="95"/>
      <c r="P37" s="8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36">
      <c r="A38" s="49">
        <v>22012500</v>
      </c>
      <c r="B38" s="10" t="s">
        <v>97</v>
      </c>
      <c r="C38" s="17"/>
      <c r="D38" s="66">
        <v>39</v>
      </c>
      <c r="E38" s="9"/>
      <c r="F38" s="9"/>
      <c r="G38" s="12">
        <v>39</v>
      </c>
      <c r="H38" s="85">
        <v>89.659</v>
      </c>
      <c r="I38" s="50"/>
      <c r="J38" s="50">
        <f t="shared" si="4"/>
        <v>229.8948717948718</v>
      </c>
      <c r="K38" s="12">
        <f>H38/G38*100</f>
        <v>229.8948717948718</v>
      </c>
      <c r="L38" s="66"/>
      <c r="M38" s="12">
        <f>H38-D38</f>
        <v>50.659000000000006</v>
      </c>
      <c r="N38" s="166">
        <f>H38-G38</f>
        <v>50.659000000000006</v>
      </c>
      <c r="O38" s="95"/>
      <c r="P38" s="8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>
      <c r="A39" s="49">
        <v>22080000</v>
      </c>
      <c r="B39" s="10" t="s">
        <v>100</v>
      </c>
      <c r="C39" s="17"/>
      <c r="D39" s="66">
        <v>333.5</v>
      </c>
      <c r="E39" s="9"/>
      <c r="F39" s="9"/>
      <c r="G39" s="12">
        <v>278.4</v>
      </c>
      <c r="H39" s="85">
        <v>334.35</v>
      </c>
      <c r="I39" s="50">
        <f t="shared" si="3"/>
        <v>100.25487256371815</v>
      </c>
      <c r="J39" s="50">
        <f t="shared" si="4"/>
        <v>100.25487256371815</v>
      </c>
      <c r="K39" s="12">
        <f t="shared" si="5"/>
        <v>120.09698275862071</v>
      </c>
      <c r="L39" s="66"/>
      <c r="M39" s="12">
        <f t="shared" si="2"/>
        <v>0.8500000000000227</v>
      </c>
      <c r="N39" s="166">
        <f t="shared" si="0"/>
        <v>55.950000000000045</v>
      </c>
      <c r="O39" s="85">
        <v>259.4</v>
      </c>
      <c r="P39" s="85">
        <f t="shared" si="1"/>
        <v>128.89360061680804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">
      <c r="A40" s="49">
        <v>22090000</v>
      </c>
      <c r="B40" s="10" t="s">
        <v>9</v>
      </c>
      <c r="C40" s="17"/>
      <c r="D40" s="17">
        <v>26.9</v>
      </c>
      <c r="E40" s="9"/>
      <c r="F40" s="9"/>
      <c r="G40" s="12">
        <v>24.668</v>
      </c>
      <c r="H40" s="85">
        <v>72.693</v>
      </c>
      <c r="I40" s="50">
        <f t="shared" si="3"/>
        <v>270.23420074349445</v>
      </c>
      <c r="J40" s="50">
        <f t="shared" si="4"/>
        <v>270.23420074349445</v>
      </c>
      <c r="K40" s="12">
        <f t="shared" si="5"/>
        <v>294.6854224095995</v>
      </c>
      <c r="L40" s="66"/>
      <c r="M40" s="12">
        <f t="shared" si="2"/>
        <v>45.793</v>
      </c>
      <c r="N40" s="166">
        <f t="shared" si="0"/>
        <v>48.025</v>
      </c>
      <c r="O40" s="85">
        <v>10.3</v>
      </c>
      <c r="P40" s="85">
        <f t="shared" si="1"/>
        <v>705.757281553398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.75" thickBot="1">
      <c r="A41" s="49">
        <v>24060300</v>
      </c>
      <c r="B41" s="10" t="s">
        <v>53</v>
      </c>
      <c r="C41" s="17"/>
      <c r="D41" s="17">
        <v>26.2</v>
      </c>
      <c r="E41" s="12"/>
      <c r="F41" s="42"/>
      <c r="G41" s="42">
        <v>26.2</v>
      </c>
      <c r="H41" s="85">
        <v>76.29</v>
      </c>
      <c r="I41" s="50">
        <f t="shared" si="3"/>
        <v>291.1832061068703</v>
      </c>
      <c r="J41" s="50">
        <f t="shared" si="4"/>
        <v>291.1832061068703</v>
      </c>
      <c r="K41" s="12">
        <f t="shared" si="5"/>
        <v>291.1832061068703</v>
      </c>
      <c r="L41" s="168"/>
      <c r="M41" s="42">
        <f t="shared" si="2"/>
        <v>50.09</v>
      </c>
      <c r="N41" s="166">
        <f t="shared" si="0"/>
        <v>50.09</v>
      </c>
      <c r="O41" s="96">
        <v>57.7</v>
      </c>
      <c r="P41" s="96">
        <f t="shared" si="1"/>
        <v>132.21837088388216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.75" hidden="1" thickBot="1">
      <c r="A42" s="49"/>
      <c r="B42" s="10"/>
      <c r="C42" s="17"/>
      <c r="D42" s="17"/>
      <c r="E42" s="12"/>
      <c r="F42" s="77"/>
      <c r="G42" s="77"/>
      <c r="H42" s="12"/>
      <c r="I42" s="65"/>
      <c r="J42" s="43" t="e">
        <f t="shared" si="4"/>
        <v>#DIV/0!</v>
      </c>
      <c r="K42" s="24" t="e">
        <f t="shared" si="5"/>
        <v>#DIV/0!</v>
      </c>
      <c r="L42" s="43"/>
      <c r="M42" s="107">
        <f t="shared" si="2"/>
        <v>0</v>
      </c>
      <c r="N42" s="106">
        <f t="shared" si="0"/>
        <v>0</v>
      </c>
      <c r="O42" s="21"/>
      <c r="P42" s="2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6.5" customHeight="1" hidden="1" thickBot="1">
      <c r="A43" s="49"/>
      <c r="B43" s="16"/>
      <c r="C43" s="17"/>
      <c r="D43" s="17"/>
      <c r="E43" s="9"/>
      <c r="F43" s="9"/>
      <c r="G43" s="9"/>
      <c r="H43" s="12"/>
      <c r="I43" s="66"/>
      <c r="J43" s="44" t="e">
        <f t="shared" si="4"/>
        <v>#DIV/0!</v>
      </c>
      <c r="K43" s="13" t="e">
        <f t="shared" si="5"/>
        <v>#DIV/0!</v>
      </c>
      <c r="L43" s="44"/>
      <c r="M43" s="107">
        <f t="shared" si="2"/>
        <v>0</v>
      </c>
      <c r="N43" s="36">
        <f t="shared" si="0"/>
        <v>0</v>
      </c>
      <c r="O43" s="21"/>
      <c r="P43" s="2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36.75" customHeight="1" hidden="1" thickBot="1">
      <c r="A44" s="74"/>
      <c r="B44" s="47"/>
      <c r="C44" s="38"/>
      <c r="D44" s="40"/>
      <c r="E44" s="39"/>
      <c r="F44" s="40"/>
      <c r="G44" s="40"/>
      <c r="H44" s="42"/>
      <c r="I44" s="67"/>
      <c r="J44" s="45" t="e">
        <f t="shared" si="4"/>
        <v>#DIV/0!</v>
      </c>
      <c r="K44" s="14" t="e">
        <f t="shared" si="5"/>
        <v>#DIV/0!</v>
      </c>
      <c r="L44" s="45"/>
      <c r="M44" s="124">
        <f t="shared" si="2"/>
        <v>0</v>
      </c>
      <c r="N44" s="36">
        <f t="shared" si="0"/>
        <v>0</v>
      </c>
      <c r="O44" s="21"/>
      <c r="P44" s="2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30" customHeight="1" thickBot="1">
      <c r="A45" s="25">
        <v>40000000</v>
      </c>
      <c r="B45" s="31" t="s">
        <v>10</v>
      </c>
      <c r="C45" s="32">
        <f>SUM(C46:C78)</f>
        <v>0</v>
      </c>
      <c r="D45" s="33">
        <f>SUM(D47:D86)</f>
        <v>231640.93299999996</v>
      </c>
      <c r="E45" s="33">
        <f>SUM(E46:E85)</f>
        <v>0</v>
      </c>
      <c r="F45" s="33"/>
      <c r="G45" s="34">
        <f>SUM(G46:G86)</f>
        <v>189462.258</v>
      </c>
      <c r="H45" s="34">
        <f>SUM(H46:H86)</f>
        <v>189319.20299999998</v>
      </c>
      <c r="I45" s="36">
        <f>H45/D45*100</f>
        <v>81.7295978513435</v>
      </c>
      <c r="J45" s="36">
        <f t="shared" si="4"/>
        <v>81.7295978513435</v>
      </c>
      <c r="K45" s="36">
        <f t="shared" si="5"/>
        <v>99.92449419662252</v>
      </c>
      <c r="L45" s="37"/>
      <c r="M45" s="36">
        <f t="shared" si="2"/>
        <v>-42321.72999999998</v>
      </c>
      <c r="N45" s="36">
        <f t="shared" si="0"/>
        <v>-143.05500000002212</v>
      </c>
      <c r="O45" s="21"/>
      <c r="P45" s="2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" customHeight="1" hidden="1">
      <c r="A46" s="69">
        <v>41010600</v>
      </c>
      <c r="B46" s="162" t="s">
        <v>22</v>
      </c>
      <c r="C46" s="30"/>
      <c r="D46" s="30"/>
      <c r="E46" s="70"/>
      <c r="F46" s="70"/>
      <c r="G46" s="87"/>
      <c r="H46" s="82"/>
      <c r="I46" s="82"/>
      <c r="J46" s="88"/>
      <c r="K46" s="88"/>
      <c r="L46" s="104"/>
      <c r="M46" s="124">
        <f t="shared" si="2"/>
        <v>0</v>
      </c>
      <c r="N46" s="105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 thickBot="1">
      <c r="A47" s="51">
        <v>41020100</v>
      </c>
      <c r="B47" s="109" t="s">
        <v>83</v>
      </c>
      <c r="C47" s="3"/>
      <c r="D47" s="97">
        <v>19519.6</v>
      </c>
      <c r="E47" s="80"/>
      <c r="F47" s="11"/>
      <c r="G47" s="120">
        <v>16266.2</v>
      </c>
      <c r="H47" s="84">
        <v>16266.2</v>
      </c>
      <c r="I47" s="66">
        <f>H49/D47*100</f>
        <v>277.36838869648966</v>
      </c>
      <c r="J47" s="41">
        <f t="shared" si="4"/>
        <v>83.33265025922664</v>
      </c>
      <c r="K47" s="198">
        <f>H47/G47*100</f>
        <v>100</v>
      </c>
      <c r="L47" s="202"/>
      <c r="M47" s="41">
        <f t="shared" si="2"/>
        <v>-3253.399999999998</v>
      </c>
      <c r="N47" s="205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>
      <c r="A48" s="51">
        <v>41020600</v>
      </c>
      <c r="B48" s="9" t="s">
        <v>105</v>
      </c>
      <c r="C48" s="3"/>
      <c r="D48" s="97">
        <v>2203.6</v>
      </c>
      <c r="E48" s="80"/>
      <c r="F48" s="11"/>
      <c r="G48" s="186">
        <v>2203.6</v>
      </c>
      <c r="H48" s="85">
        <v>2203.6</v>
      </c>
      <c r="I48" s="66"/>
      <c r="J48" s="41">
        <f t="shared" si="4"/>
        <v>100</v>
      </c>
      <c r="K48" s="198">
        <f>H48/G48*100</f>
        <v>100</v>
      </c>
      <c r="L48" s="203"/>
      <c r="M48" s="12">
        <f t="shared" si="2"/>
        <v>0</v>
      </c>
      <c r="N48" s="206">
        <f t="shared" si="0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4.5" customHeight="1">
      <c r="A49" s="49">
        <v>41033900</v>
      </c>
      <c r="B49" s="163" t="s">
        <v>86</v>
      </c>
      <c r="C49" s="17"/>
      <c r="D49" s="12">
        <v>64663.2</v>
      </c>
      <c r="E49" s="75"/>
      <c r="F49" s="9"/>
      <c r="G49" s="103">
        <v>53632.7</v>
      </c>
      <c r="H49" s="85">
        <v>54141.2</v>
      </c>
      <c r="I49" s="66">
        <f>H50/D49*100</f>
        <v>0</v>
      </c>
      <c r="J49" s="12">
        <f t="shared" si="4"/>
        <v>83.72799366563981</v>
      </c>
      <c r="K49" s="199">
        <f aca="true" t="shared" si="6" ref="K49:K129">H49/G49*100</f>
        <v>100.94811560857462</v>
      </c>
      <c r="L49" s="203"/>
      <c r="M49" s="12">
        <f t="shared" si="2"/>
        <v>-10522</v>
      </c>
      <c r="N49" s="206">
        <f t="shared" si="0"/>
        <v>508.5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6" hidden="1">
      <c r="A50" s="49">
        <v>41020600</v>
      </c>
      <c r="B50" s="10" t="s">
        <v>43</v>
      </c>
      <c r="C50" s="3"/>
      <c r="D50" s="12"/>
      <c r="E50" s="76"/>
      <c r="F50" s="12"/>
      <c r="G50" s="50"/>
      <c r="H50" s="85"/>
      <c r="I50" s="66"/>
      <c r="J50" s="12"/>
      <c r="K50" s="200"/>
      <c r="L50" s="44"/>
      <c r="M50" s="77">
        <f t="shared" si="2"/>
        <v>0</v>
      </c>
      <c r="N50" s="206">
        <f t="shared" si="0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 hidden="1">
      <c r="A51" s="49">
        <v>41020900</v>
      </c>
      <c r="B51" s="10" t="s">
        <v>58</v>
      </c>
      <c r="C51" s="3"/>
      <c r="D51" s="12"/>
      <c r="E51" s="76"/>
      <c r="F51" s="9"/>
      <c r="G51" s="50"/>
      <c r="H51" s="85"/>
      <c r="I51" s="66"/>
      <c r="J51" s="12"/>
      <c r="K51" s="200"/>
      <c r="L51" s="44"/>
      <c r="M51" s="77">
        <f t="shared" si="2"/>
        <v>0</v>
      </c>
      <c r="N51" s="206">
        <f t="shared" si="0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43.5" customHeight="1" hidden="1">
      <c r="A52" s="49">
        <v>41021100</v>
      </c>
      <c r="B52" s="10" t="s">
        <v>61</v>
      </c>
      <c r="C52" s="3"/>
      <c r="D52" s="12"/>
      <c r="E52" s="75"/>
      <c r="F52" s="9"/>
      <c r="G52" s="50"/>
      <c r="H52" s="85"/>
      <c r="I52" s="66"/>
      <c r="J52" s="12"/>
      <c r="K52" s="200"/>
      <c r="L52" s="44"/>
      <c r="M52" s="77">
        <f t="shared" si="2"/>
        <v>0</v>
      </c>
      <c r="N52" s="206">
        <f t="shared" si="0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52.5" customHeight="1" hidden="1">
      <c r="A53" s="49">
        <v>41021600</v>
      </c>
      <c r="B53" s="71" t="s">
        <v>63</v>
      </c>
      <c r="C53" s="3"/>
      <c r="D53" s="12"/>
      <c r="E53" s="75"/>
      <c r="F53" s="9"/>
      <c r="G53" s="50"/>
      <c r="H53" s="85"/>
      <c r="I53" s="66"/>
      <c r="J53" s="12"/>
      <c r="K53" s="200"/>
      <c r="L53" s="44"/>
      <c r="M53" s="77">
        <f t="shared" si="2"/>
        <v>0</v>
      </c>
      <c r="N53" s="206">
        <f t="shared" si="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27" customHeight="1" hidden="1">
      <c r="A54" s="49">
        <v>41020900</v>
      </c>
      <c r="B54" s="71" t="s">
        <v>58</v>
      </c>
      <c r="C54" s="3"/>
      <c r="D54" s="12"/>
      <c r="E54" s="75"/>
      <c r="F54" s="9"/>
      <c r="G54" s="50"/>
      <c r="H54" s="85"/>
      <c r="I54" s="66"/>
      <c r="J54" s="12"/>
      <c r="K54" s="200"/>
      <c r="L54" s="44"/>
      <c r="M54" s="77">
        <f t="shared" si="2"/>
        <v>0</v>
      </c>
      <c r="N54" s="206">
        <f t="shared" si="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2.5" customHeight="1" hidden="1">
      <c r="A55" s="49">
        <v>41021200</v>
      </c>
      <c r="B55" s="10" t="s">
        <v>76</v>
      </c>
      <c r="C55" s="3"/>
      <c r="D55" s="12"/>
      <c r="E55" s="75"/>
      <c r="F55" s="9"/>
      <c r="G55" s="50"/>
      <c r="H55" s="85"/>
      <c r="I55" s="66"/>
      <c r="J55" s="12"/>
      <c r="K55" s="200"/>
      <c r="L55" s="44"/>
      <c r="M55" s="77">
        <f t="shared" si="2"/>
        <v>0</v>
      </c>
      <c r="N55" s="206">
        <f t="shared" si="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52.5" customHeight="1" hidden="1">
      <c r="A56" s="49">
        <v>41021800</v>
      </c>
      <c r="B56" s="10" t="s">
        <v>77</v>
      </c>
      <c r="C56" s="3"/>
      <c r="D56" s="12"/>
      <c r="E56" s="75"/>
      <c r="F56" s="9"/>
      <c r="G56" s="50"/>
      <c r="H56" s="85"/>
      <c r="I56" s="66"/>
      <c r="J56" s="12"/>
      <c r="K56" s="200"/>
      <c r="L56" s="44"/>
      <c r="M56" s="77">
        <f t="shared" si="2"/>
        <v>0</v>
      </c>
      <c r="N56" s="206">
        <f t="shared" si="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6" hidden="1">
      <c r="A57" s="49">
        <v>41030300</v>
      </c>
      <c r="B57" s="10" t="s">
        <v>41</v>
      </c>
      <c r="C57" s="3"/>
      <c r="D57" s="12"/>
      <c r="E57" s="75"/>
      <c r="F57" s="9"/>
      <c r="G57" s="50"/>
      <c r="H57" s="85"/>
      <c r="I57" s="66" t="e">
        <f aca="true" t="shared" si="7" ref="I57:I73">H58/D57*100</f>
        <v>#DIV/0!</v>
      </c>
      <c r="J57" s="12" t="e">
        <f t="shared" si="4"/>
        <v>#DIV/0!</v>
      </c>
      <c r="K57" s="200" t="e">
        <f t="shared" si="6"/>
        <v>#DIV/0!</v>
      </c>
      <c r="L57" s="44"/>
      <c r="M57" s="77">
        <f t="shared" si="2"/>
        <v>0</v>
      </c>
      <c r="N57" s="206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 hidden="1">
      <c r="A58" s="49">
        <v>41021000</v>
      </c>
      <c r="B58" s="10" t="s">
        <v>38</v>
      </c>
      <c r="C58" s="3"/>
      <c r="D58" s="12"/>
      <c r="E58" s="75"/>
      <c r="F58" s="9"/>
      <c r="G58" s="51"/>
      <c r="H58" s="95"/>
      <c r="I58" s="66" t="e">
        <f t="shared" si="7"/>
        <v>#DIV/0!</v>
      </c>
      <c r="J58" s="12" t="e">
        <f t="shared" si="4"/>
        <v>#DIV/0!</v>
      </c>
      <c r="K58" s="200" t="e">
        <f t="shared" si="6"/>
        <v>#DIV/0!</v>
      </c>
      <c r="L58" s="44"/>
      <c r="M58" s="77">
        <f t="shared" si="2"/>
        <v>0</v>
      </c>
      <c r="N58" s="206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 hidden="1">
      <c r="A59" s="49"/>
      <c r="B59" s="10"/>
      <c r="C59" s="3"/>
      <c r="D59" s="12"/>
      <c r="E59" s="75"/>
      <c r="F59" s="9"/>
      <c r="G59" s="51"/>
      <c r="H59" s="95"/>
      <c r="I59" s="66" t="e">
        <f t="shared" si="7"/>
        <v>#DIV/0!</v>
      </c>
      <c r="J59" s="12" t="e">
        <f t="shared" si="4"/>
        <v>#DIV/0!</v>
      </c>
      <c r="K59" s="200" t="e">
        <f t="shared" si="6"/>
        <v>#DIV/0!</v>
      </c>
      <c r="L59" s="44"/>
      <c r="M59" s="77">
        <f t="shared" si="2"/>
        <v>0</v>
      </c>
      <c r="N59" s="206">
        <f t="shared" si="0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36" hidden="1">
      <c r="A60" s="49">
        <v>41030500</v>
      </c>
      <c r="B60" s="10" t="s">
        <v>39</v>
      </c>
      <c r="C60" s="3"/>
      <c r="D60" s="12"/>
      <c r="E60" s="75"/>
      <c r="F60" s="9"/>
      <c r="G60" s="51"/>
      <c r="H60" s="95"/>
      <c r="I60" s="66" t="e">
        <f t="shared" si="7"/>
        <v>#DIV/0!</v>
      </c>
      <c r="J60" s="12" t="e">
        <f t="shared" si="4"/>
        <v>#DIV/0!</v>
      </c>
      <c r="K60" s="200" t="e">
        <f t="shared" si="6"/>
        <v>#DIV/0!</v>
      </c>
      <c r="L60" s="44"/>
      <c r="M60" s="77">
        <f t="shared" si="2"/>
        <v>0</v>
      </c>
      <c r="N60" s="206">
        <f t="shared" si="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54" hidden="1">
      <c r="A61" s="49">
        <v>41021000</v>
      </c>
      <c r="B61" s="10" t="s">
        <v>46</v>
      </c>
      <c r="C61" s="3"/>
      <c r="D61" s="12"/>
      <c r="E61" s="76"/>
      <c r="F61" s="12"/>
      <c r="G61" s="51"/>
      <c r="H61" s="95"/>
      <c r="I61" s="66" t="e">
        <f t="shared" si="7"/>
        <v>#DIV/0!</v>
      </c>
      <c r="J61" s="12" t="e">
        <f t="shared" si="4"/>
        <v>#DIV/0!</v>
      </c>
      <c r="K61" s="200" t="e">
        <f t="shared" si="6"/>
        <v>#DIV/0!</v>
      </c>
      <c r="L61" s="44"/>
      <c r="M61" s="77">
        <f t="shared" si="2"/>
        <v>0</v>
      </c>
      <c r="N61" s="206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 hidden="1">
      <c r="A62" s="49"/>
      <c r="B62" s="10"/>
      <c r="C62" s="3"/>
      <c r="D62" s="12"/>
      <c r="E62" s="76"/>
      <c r="F62" s="12"/>
      <c r="G62" s="50"/>
      <c r="H62" s="95"/>
      <c r="I62" s="66" t="e">
        <f>H66/D62*100</f>
        <v>#DIV/0!</v>
      </c>
      <c r="J62" s="12" t="e">
        <f t="shared" si="4"/>
        <v>#DIV/0!</v>
      </c>
      <c r="K62" s="200" t="e">
        <f t="shared" si="6"/>
        <v>#DIV/0!</v>
      </c>
      <c r="L62" s="44"/>
      <c r="M62" s="77">
        <f t="shared" si="2"/>
        <v>0</v>
      </c>
      <c r="N62" s="206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6">
      <c r="A63" s="49">
        <v>41034200</v>
      </c>
      <c r="B63" s="163" t="s">
        <v>87</v>
      </c>
      <c r="C63" s="17"/>
      <c r="D63" s="12">
        <v>31030.4</v>
      </c>
      <c r="E63" s="76"/>
      <c r="F63" s="12"/>
      <c r="G63" s="50">
        <v>26342.2</v>
      </c>
      <c r="H63" s="95">
        <v>26342.2</v>
      </c>
      <c r="I63" s="66"/>
      <c r="J63" s="12">
        <f t="shared" si="4"/>
        <v>84.89159018253068</v>
      </c>
      <c r="K63" s="200">
        <f t="shared" si="6"/>
        <v>100</v>
      </c>
      <c r="L63" s="44"/>
      <c r="M63" s="77">
        <f t="shared" si="2"/>
        <v>-4688.200000000001</v>
      </c>
      <c r="N63" s="206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54">
      <c r="A64" s="49">
        <v>41030300</v>
      </c>
      <c r="B64" s="163" t="s">
        <v>94</v>
      </c>
      <c r="C64" s="3"/>
      <c r="D64" s="12">
        <v>151.3</v>
      </c>
      <c r="E64" s="76"/>
      <c r="F64" s="12"/>
      <c r="G64" s="50">
        <v>116.1</v>
      </c>
      <c r="H64" s="95">
        <v>98.7</v>
      </c>
      <c r="I64" s="66"/>
      <c r="J64" s="12">
        <f t="shared" si="4"/>
        <v>65.23463317911434</v>
      </c>
      <c r="K64" s="200">
        <f t="shared" si="6"/>
        <v>85.01291989664084</v>
      </c>
      <c r="L64" s="44"/>
      <c r="M64" s="77">
        <f t="shared" si="2"/>
        <v>-52.60000000000001</v>
      </c>
      <c r="N64" s="206">
        <f t="shared" si="0"/>
        <v>-17.39999999999999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8" hidden="1">
      <c r="A65" s="49"/>
      <c r="B65" s="163"/>
      <c r="C65" s="3"/>
      <c r="D65" s="12"/>
      <c r="E65" s="76"/>
      <c r="F65" s="12"/>
      <c r="G65" s="50"/>
      <c r="H65" s="95"/>
      <c r="I65" s="66"/>
      <c r="J65" s="12"/>
      <c r="K65" s="200"/>
      <c r="L65" s="44"/>
      <c r="M65" s="77"/>
      <c r="N65" s="20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6">
      <c r="A66" s="49">
        <v>41030600</v>
      </c>
      <c r="B66" s="10" t="s">
        <v>84</v>
      </c>
      <c r="C66" s="3"/>
      <c r="D66" s="12">
        <v>79598.826</v>
      </c>
      <c r="E66" s="76"/>
      <c r="F66" s="12"/>
      <c r="G66" s="50">
        <v>65431.447</v>
      </c>
      <c r="H66" s="85">
        <v>65121.399</v>
      </c>
      <c r="I66" s="66">
        <f t="shared" si="7"/>
        <v>2.4619018878494514</v>
      </c>
      <c r="J66" s="12">
        <f t="shared" si="4"/>
        <v>81.81200938817867</v>
      </c>
      <c r="K66" s="200">
        <f t="shared" si="6"/>
        <v>99.52614833659416</v>
      </c>
      <c r="L66" s="44"/>
      <c r="M66" s="77">
        <f t="shared" si="2"/>
        <v>-14477.427000000003</v>
      </c>
      <c r="N66" s="206">
        <f t="shared" si="0"/>
        <v>-310.0480000000025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36">
      <c r="A67" s="49">
        <v>41030800</v>
      </c>
      <c r="B67" s="10" t="s">
        <v>23</v>
      </c>
      <c r="C67" s="3"/>
      <c r="D67" s="12">
        <v>6320.1</v>
      </c>
      <c r="E67" s="76"/>
      <c r="F67" s="12"/>
      <c r="G67" s="50">
        <v>2311.702</v>
      </c>
      <c r="H67" s="85">
        <v>1959.645</v>
      </c>
      <c r="I67" s="66">
        <f t="shared" si="7"/>
        <v>18.91775446591035</v>
      </c>
      <c r="J67" s="12">
        <f t="shared" si="4"/>
        <v>31.006550529263777</v>
      </c>
      <c r="K67" s="200">
        <f t="shared" si="6"/>
        <v>84.77065815576574</v>
      </c>
      <c r="L67" s="44"/>
      <c r="M67" s="77">
        <f t="shared" si="2"/>
        <v>-4360.455</v>
      </c>
      <c r="N67" s="206">
        <f t="shared" si="0"/>
        <v>-352.05700000000024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36">
      <c r="A68" s="49">
        <v>41030900</v>
      </c>
      <c r="B68" s="10" t="s">
        <v>11</v>
      </c>
      <c r="C68" s="3"/>
      <c r="D68" s="12">
        <v>1884.4</v>
      </c>
      <c r="E68" s="76"/>
      <c r="F68" s="12"/>
      <c r="G68" s="50">
        <v>1195.621</v>
      </c>
      <c r="H68" s="85">
        <v>1195.621</v>
      </c>
      <c r="I68" s="66">
        <f t="shared" si="7"/>
        <v>119.48301846741667</v>
      </c>
      <c r="J68" s="12">
        <f t="shared" si="4"/>
        <v>63.44836552748886</v>
      </c>
      <c r="K68" s="200">
        <f t="shared" si="6"/>
        <v>100</v>
      </c>
      <c r="L68" s="44"/>
      <c r="M68" s="77">
        <f t="shared" si="2"/>
        <v>-688.779</v>
      </c>
      <c r="N68" s="206">
        <f t="shared" si="0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36">
      <c r="A69" s="49">
        <v>41031000</v>
      </c>
      <c r="B69" s="10" t="s">
        <v>25</v>
      </c>
      <c r="C69" s="3"/>
      <c r="D69" s="12">
        <v>2881.789</v>
      </c>
      <c r="E69" s="81"/>
      <c r="F69" s="22"/>
      <c r="G69" s="50">
        <v>2251.538</v>
      </c>
      <c r="H69" s="85">
        <v>2251.538</v>
      </c>
      <c r="I69" s="66">
        <f>H71/D69*100</f>
        <v>0</v>
      </c>
      <c r="J69" s="12">
        <f t="shared" si="4"/>
        <v>78.1298700217122</v>
      </c>
      <c r="K69" s="200">
        <f t="shared" si="6"/>
        <v>100</v>
      </c>
      <c r="L69" s="44"/>
      <c r="M69" s="77">
        <f t="shared" si="2"/>
        <v>-630.2510000000002</v>
      </c>
      <c r="N69" s="206">
        <f t="shared" si="0"/>
        <v>0</v>
      </c>
      <c r="O69" s="2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6" hidden="1">
      <c r="A70" s="49">
        <v>41033800</v>
      </c>
      <c r="B70" s="10" t="s">
        <v>72</v>
      </c>
      <c r="C70" s="3"/>
      <c r="D70" s="12"/>
      <c r="E70" s="81"/>
      <c r="F70" s="22"/>
      <c r="G70" s="60"/>
      <c r="H70" s="85"/>
      <c r="I70" s="66"/>
      <c r="J70" s="12" t="e">
        <f t="shared" si="4"/>
        <v>#DIV/0!</v>
      </c>
      <c r="K70" s="200" t="e">
        <f t="shared" si="6"/>
        <v>#DIV/0!</v>
      </c>
      <c r="L70" s="44"/>
      <c r="M70" s="77">
        <f t="shared" si="2"/>
        <v>0</v>
      </c>
      <c r="N70" s="206">
        <f t="shared" si="0"/>
        <v>0</v>
      </c>
      <c r="O70" s="2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72" hidden="1">
      <c r="A71" s="49">
        <v>41034200</v>
      </c>
      <c r="B71" s="163" t="s">
        <v>55</v>
      </c>
      <c r="C71" s="17"/>
      <c r="D71" s="12"/>
      <c r="E71" s="76"/>
      <c r="F71" s="12"/>
      <c r="G71" s="60"/>
      <c r="H71" s="85"/>
      <c r="I71" s="66" t="e">
        <f t="shared" si="7"/>
        <v>#DIV/0!</v>
      </c>
      <c r="J71" s="12" t="e">
        <f t="shared" si="4"/>
        <v>#DIV/0!</v>
      </c>
      <c r="K71" s="200" t="e">
        <f t="shared" si="6"/>
        <v>#DIV/0!</v>
      </c>
      <c r="L71" s="44"/>
      <c r="M71" s="77">
        <f t="shared" si="2"/>
        <v>0</v>
      </c>
      <c r="N71" s="206">
        <f t="shared" si="0"/>
        <v>0</v>
      </c>
      <c r="O71" s="2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36" hidden="1">
      <c r="A72" s="49">
        <v>41032200</v>
      </c>
      <c r="B72" s="10" t="s">
        <v>40</v>
      </c>
      <c r="C72" s="17"/>
      <c r="D72" s="12"/>
      <c r="E72" s="76"/>
      <c r="F72" s="12"/>
      <c r="G72" s="50"/>
      <c r="H72" s="85"/>
      <c r="I72" s="66" t="e">
        <f t="shared" si="7"/>
        <v>#DIV/0!</v>
      </c>
      <c r="J72" s="12" t="e">
        <f t="shared" si="4"/>
        <v>#DIV/0!</v>
      </c>
      <c r="K72" s="200" t="e">
        <f t="shared" si="6"/>
        <v>#DIV/0!</v>
      </c>
      <c r="L72" s="44"/>
      <c r="M72" s="77">
        <f t="shared" si="2"/>
        <v>0</v>
      </c>
      <c r="N72" s="206">
        <f t="shared" si="0"/>
        <v>0</v>
      </c>
      <c r="O72" s="2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36" hidden="1">
      <c r="A73" s="49">
        <v>41032300</v>
      </c>
      <c r="B73" s="10" t="s">
        <v>30</v>
      </c>
      <c r="C73" s="17"/>
      <c r="D73" s="12"/>
      <c r="E73" s="76"/>
      <c r="F73" s="12"/>
      <c r="G73" s="50"/>
      <c r="H73" s="85"/>
      <c r="I73" s="66" t="e">
        <f t="shared" si="7"/>
        <v>#DIV/0!</v>
      </c>
      <c r="J73" s="12" t="e">
        <f t="shared" si="4"/>
        <v>#DIV/0!</v>
      </c>
      <c r="K73" s="200" t="e">
        <f t="shared" si="6"/>
        <v>#DIV/0!</v>
      </c>
      <c r="L73" s="44"/>
      <c r="M73" s="77">
        <f t="shared" si="2"/>
        <v>0</v>
      </c>
      <c r="N73" s="206">
        <f t="shared" si="0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54" hidden="1">
      <c r="A74" s="49">
        <v>41033800</v>
      </c>
      <c r="B74" s="10" t="s">
        <v>47</v>
      </c>
      <c r="C74" s="17"/>
      <c r="D74" s="12"/>
      <c r="E74" s="76"/>
      <c r="F74" s="12"/>
      <c r="G74" s="50"/>
      <c r="H74" s="85"/>
      <c r="I74" s="66" t="e">
        <f>H76/D74*100</f>
        <v>#DIV/0!</v>
      </c>
      <c r="J74" s="12" t="e">
        <f t="shared" si="4"/>
        <v>#DIV/0!</v>
      </c>
      <c r="K74" s="200" t="e">
        <f t="shared" si="6"/>
        <v>#DIV/0!</v>
      </c>
      <c r="L74" s="44"/>
      <c r="M74" s="77">
        <f t="shared" si="2"/>
        <v>0</v>
      </c>
      <c r="N74" s="206">
        <f t="shared" si="0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72" customHeight="1" hidden="1">
      <c r="A75" s="49"/>
      <c r="B75" s="10"/>
      <c r="C75" s="17"/>
      <c r="D75" s="12"/>
      <c r="E75" s="76"/>
      <c r="F75" s="12"/>
      <c r="G75" s="50"/>
      <c r="H75" s="85"/>
      <c r="I75" s="66"/>
      <c r="J75" s="12"/>
      <c r="K75" s="200"/>
      <c r="L75" s="44"/>
      <c r="M75" s="77">
        <f t="shared" si="2"/>
        <v>0</v>
      </c>
      <c r="N75" s="206">
        <f t="shared" si="0"/>
        <v>0</v>
      </c>
      <c r="O75" s="1"/>
      <c r="P75" s="12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8">
      <c r="A76" s="49">
        <v>41035000</v>
      </c>
      <c r="B76" s="163" t="s">
        <v>57</v>
      </c>
      <c r="C76" s="17"/>
      <c r="D76" s="12">
        <v>20372.713</v>
      </c>
      <c r="E76" s="76"/>
      <c r="F76" s="12"/>
      <c r="G76" s="50">
        <v>17004.26</v>
      </c>
      <c r="H76" s="85">
        <v>17032.21</v>
      </c>
      <c r="I76" s="66">
        <f>H78/D76*100</f>
        <v>0</v>
      </c>
      <c r="J76" s="12">
        <f t="shared" si="4"/>
        <v>83.6030527696532</v>
      </c>
      <c r="K76" s="200">
        <f t="shared" si="6"/>
        <v>100.16437057537347</v>
      </c>
      <c r="L76" s="44"/>
      <c r="M76" s="77">
        <f t="shared" si="2"/>
        <v>-3340.5030000000006</v>
      </c>
      <c r="N76" s="206">
        <f t="shared" si="0"/>
        <v>27.950000000000728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52.5" customHeight="1" hidden="1">
      <c r="A77" s="49"/>
      <c r="B77" s="163"/>
      <c r="C77" s="17"/>
      <c r="D77" s="12"/>
      <c r="E77" s="76"/>
      <c r="F77" s="12"/>
      <c r="G77" s="50"/>
      <c r="H77" s="85"/>
      <c r="I77" s="66"/>
      <c r="J77" s="12"/>
      <c r="K77" s="200"/>
      <c r="L77" s="44"/>
      <c r="M77" s="77">
        <f t="shared" si="2"/>
        <v>0</v>
      </c>
      <c r="N77" s="206">
        <f t="shared" si="0"/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52.5" customHeight="1" hidden="1">
      <c r="A78" s="73">
        <v>41035600</v>
      </c>
      <c r="B78" s="163" t="s">
        <v>59</v>
      </c>
      <c r="C78" s="17"/>
      <c r="D78" s="12"/>
      <c r="E78" s="76"/>
      <c r="F78" s="12"/>
      <c r="G78" s="50"/>
      <c r="H78" s="85"/>
      <c r="I78" s="66"/>
      <c r="J78" s="12"/>
      <c r="K78" s="200"/>
      <c r="L78" s="44"/>
      <c r="M78" s="77">
        <f t="shared" si="2"/>
        <v>0</v>
      </c>
      <c r="N78" s="206">
        <f t="shared" si="0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6" hidden="1">
      <c r="A79" s="49">
        <v>41037000</v>
      </c>
      <c r="B79" s="163" t="s">
        <v>35</v>
      </c>
      <c r="C79" s="17"/>
      <c r="D79" s="12"/>
      <c r="E79" s="76"/>
      <c r="F79" s="12"/>
      <c r="G79" s="103"/>
      <c r="H79" s="85"/>
      <c r="I79" s="66" t="e">
        <f>H80/D79*100</f>
        <v>#DIV/0!</v>
      </c>
      <c r="J79" s="12"/>
      <c r="K79" s="200"/>
      <c r="L79" s="44"/>
      <c r="M79" s="77">
        <f t="shared" si="2"/>
        <v>0</v>
      </c>
      <c r="N79" s="206">
        <f t="shared" si="0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" hidden="1">
      <c r="A80" s="49">
        <v>41038000</v>
      </c>
      <c r="B80" s="163" t="s">
        <v>36</v>
      </c>
      <c r="C80" s="17"/>
      <c r="D80" s="12"/>
      <c r="E80" s="76"/>
      <c r="F80" s="12"/>
      <c r="G80" s="103"/>
      <c r="H80" s="85"/>
      <c r="I80" s="66" t="e">
        <f>H81/D80*100</f>
        <v>#DIV/0!</v>
      </c>
      <c r="J80" s="12"/>
      <c r="K80" s="200"/>
      <c r="L80" s="44"/>
      <c r="M80" s="77">
        <f t="shared" si="2"/>
        <v>0</v>
      </c>
      <c r="N80" s="206">
        <f t="shared" si="0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36" hidden="1">
      <c r="A81" s="49">
        <v>41038200</v>
      </c>
      <c r="B81" s="163" t="s">
        <v>37</v>
      </c>
      <c r="C81" s="17"/>
      <c r="D81" s="12"/>
      <c r="E81" s="76"/>
      <c r="F81" s="12"/>
      <c r="G81" s="103"/>
      <c r="H81" s="85"/>
      <c r="I81" s="66" t="e">
        <f>H82/D81*100</f>
        <v>#DIV/0!</v>
      </c>
      <c r="J81" s="12"/>
      <c r="K81" s="200"/>
      <c r="L81" s="44"/>
      <c r="M81" s="77">
        <f t="shared" si="2"/>
        <v>0</v>
      </c>
      <c r="N81" s="206">
        <f t="shared" si="0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9.75" customHeight="1" hidden="1">
      <c r="A82" s="49">
        <v>41037000</v>
      </c>
      <c r="B82" s="163" t="s">
        <v>42</v>
      </c>
      <c r="C82" s="17"/>
      <c r="D82" s="12"/>
      <c r="E82" s="76"/>
      <c r="F82" s="12"/>
      <c r="G82" s="103"/>
      <c r="H82" s="85"/>
      <c r="I82" s="66" t="e">
        <f>H84/D82*100</f>
        <v>#DIV/0!</v>
      </c>
      <c r="J82" s="12"/>
      <c r="K82" s="200"/>
      <c r="L82" s="44"/>
      <c r="M82" s="77">
        <f t="shared" si="2"/>
        <v>0</v>
      </c>
      <c r="N82" s="206">
        <f t="shared" si="0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64.5" customHeight="1" hidden="1">
      <c r="A83" s="49"/>
      <c r="B83" s="163"/>
      <c r="C83" s="17"/>
      <c r="D83" s="12"/>
      <c r="E83" s="76"/>
      <c r="F83" s="12"/>
      <c r="G83" s="103"/>
      <c r="H83" s="85"/>
      <c r="I83" s="66"/>
      <c r="J83" s="12"/>
      <c r="K83" s="200"/>
      <c r="L83" s="44"/>
      <c r="M83" s="77">
        <f t="shared" si="2"/>
        <v>0</v>
      </c>
      <c r="N83" s="206">
        <f t="shared" si="0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8">
      <c r="A84" s="49">
        <v>41035800</v>
      </c>
      <c r="B84" s="10" t="s">
        <v>34</v>
      </c>
      <c r="C84" s="17"/>
      <c r="D84" s="12">
        <v>647.867</v>
      </c>
      <c r="E84" s="76"/>
      <c r="F84" s="12"/>
      <c r="G84" s="103">
        <v>550.879</v>
      </c>
      <c r="H84" s="85">
        <v>550.879</v>
      </c>
      <c r="I84" s="66">
        <f>H85/D84*100</f>
        <v>0</v>
      </c>
      <c r="J84" s="12">
        <f t="shared" si="4"/>
        <v>85.02964342990151</v>
      </c>
      <c r="K84" s="199">
        <f t="shared" si="6"/>
        <v>100</v>
      </c>
      <c r="L84" s="203"/>
      <c r="M84" s="12">
        <f t="shared" si="2"/>
        <v>-96.98799999999994</v>
      </c>
      <c r="N84" s="206">
        <f t="shared" si="0"/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8.75" hidden="1" thickBot="1">
      <c r="A85" s="189"/>
      <c r="B85" s="10"/>
      <c r="C85" s="17"/>
      <c r="D85" s="39"/>
      <c r="E85" s="81"/>
      <c r="F85" s="22"/>
      <c r="G85" s="193"/>
      <c r="H85" s="85"/>
      <c r="I85" s="195"/>
      <c r="J85" s="201" t="e">
        <f t="shared" si="4"/>
        <v>#DIV/0!</v>
      </c>
      <c r="K85" s="199" t="e">
        <f t="shared" si="6"/>
        <v>#DIV/0!</v>
      </c>
      <c r="L85" s="203"/>
      <c r="M85" s="12">
        <f t="shared" si="2"/>
        <v>0</v>
      </c>
      <c r="N85" s="207">
        <f t="shared" si="0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6.75" thickBot="1">
      <c r="A86" s="187">
        <v>41037000</v>
      </c>
      <c r="B86" s="16" t="s">
        <v>106</v>
      </c>
      <c r="C86" s="3"/>
      <c r="D86" s="4">
        <v>2367.138</v>
      </c>
      <c r="E86" s="188"/>
      <c r="F86" s="173"/>
      <c r="G86" s="194">
        <v>2156.011</v>
      </c>
      <c r="H86" s="96">
        <v>2156.011</v>
      </c>
      <c r="I86" s="196"/>
      <c r="J86" s="12">
        <f t="shared" si="4"/>
        <v>91.08091712439241</v>
      </c>
      <c r="K86" s="199">
        <f t="shared" si="6"/>
        <v>100</v>
      </c>
      <c r="L86" s="204"/>
      <c r="M86" s="12">
        <f t="shared" si="2"/>
        <v>-211.12699999999995</v>
      </c>
      <c r="N86" s="206">
        <f t="shared" si="0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37.5" customHeight="1" thickBot="1">
      <c r="A87" s="31"/>
      <c r="B87" s="190" t="s">
        <v>13</v>
      </c>
      <c r="C87" s="68">
        <f>C5+C45</f>
        <v>0</v>
      </c>
      <c r="D87" s="34">
        <f>D5+D45</f>
        <v>265505.42299999995</v>
      </c>
      <c r="E87" s="34">
        <f>E5+E45</f>
        <v>0</v>
      </c>
      <c r="F87" s="34"/>
      <c r="G87" s="34">
        <f>G5+G45</f>
        <v>218756.246</v>
      </c>
      <c r="H87" s="197">
        <f>H5+H45</f>
        <v>224976.31999999998</v>
      </c>
      <c r="I87" s="89">
        <f>H87/D87*100</f>
        <v>84.73511292460493</v>
      </c>
      <c r="J87" s="191">
        <f t="shared" si="4"/>
        <v>84.73511292460493</v>
      </c>
      <c r="K87" s="192">
        <f t="shared" si="6"/>
        <v>102.84338121253003</v>
      </c>
      <c r="L87" s="90"/>
      <c r="M87" s="106">
        <f t="shared" si="2"/>
        <v>-40529.102999999974</v>
      </c>
      <c r="N87" s="106">
        <f t="shared" si="0"/>
        <v>6220.073999999964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9.5" thickBot="1">
      <c r="A88" s="8"/>
      <c r="B88" s="61" t="s">
        <v>16</v>
      </c>
      <c r="C88" s="62">
        <f>SUM(C90:C125)</f>
        <v>0</v>
      </c>
      <c r="D88" s="63">
        <f>SUM(D89:D128)</f>
        <v>9445.060000000001</v>
      </c>
      <c r="E88" s="63">
        <f>SUM(E90:E126)</f>
        <v>0</v>
      </c>
      <c r="F88" s="63"/>
      <c r="G88" s="64">
        <f>G93+G95+G96+G97+G98+G99+G102+G103+G111+G113+G128</f>
        <v>7705.51</v>
      </c>
      <c r="H88" s="63">
        <f>H101+H102+H103+H109+H110+H111+H128</f>
        <v>8130.3060000000005</v>
      </c>
      <c r="I88" s="101"/>
      <c r="J88" s="64">
        <f t="shared" si="4"/>
        <v>86.07998255172544</v>
      </c>
      <c r="K88" s="125">
        <f t="shared" si="6"/>
        <v>105.51288623335768</v>
      </c>
      <c r="L88" s="184"/>
      <c r="M88" s="64">
        <f t="shared" si="2"/>
        <v>-1314.7540000000008</v>
      </c>
      <c r="N88" s="64">
        <f t="shared" si="0"/>
        <v>424.7960000000003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8.75" hidden="1" thickBot="1">
      <c r="A89" s="23"/>
      <c r="B89" s="23"/>
      <c r="C89" s="40"/>
      <c r="D89" s="2"/>
      <c r="E89" s="40"/>
      <c r="F89" s="72"/>
      <c r="G89" s="60"/>
      <c r="H89" s="110"/>
      <c r="I89" s="67"/>
      <c r="J89" s="60"/>
      <c r="K89" s="111"/>
      <c r="L89" s="99"/>
      <c r="M89" s="107">
        <f t="shared" si="2"/>
        <v>0</v>
      </c>
      <c r="N89" s="123"/>
      <c r="O89" s="21"/>
      <c r="P89" s="2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0.75" customHeight="1">
      <c r="A90" s="122">
        <v>12020000</v>
      </c>
      <c r="B90" s="83" t="s">
        <v>73</v>
      </c>
      <c r="C90" s="92"/>
      <c r="D90" s="109"/>
      <c r="E90" s="91"/>
      <c r="F90" s="99"/>
      <c r="G90" s="100"/>
      <c r="H90" s="84">
        <v>-0.3</v>
      </c>
      <c r="I90" s="91"/>
      <c r="J90" s="100"/>
      <c r="K90" s="41"/>
      <c r="L90" s="91"/>
      <c r="M90" s="107">
        <f t="shared" si="2"/>
        <v>-0.3</v>
      </c>
      <c r="N90" s="84">
        <f t="shared" si="0"/>
        <v>-0.3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8.75" hidden="1" thickBot="1">
      <c r="A91" s="74">
        <v>14071500</v>
      </c>
      <c r="B91" s="94" t="s">
        <v>14</v>
      </c>
      <c r="C91" s="92"/>
      <c r="D91" s="137"/>
      <c r="E91" s="102"/>
      <c r="F91" s="98"/>
      <c r="G91" s="38"/>
      <c r="H91" s="118"/>
      <c r="I91" s="102"/>
      <c r="J91" s="114" t="e">
        <f t="shared" si="4"/>
        <v>#DIV/0!</v>
      </c>
      <c r="K91" s="22" t="e">
        <f t="shared" si="6"/>
        <v>#DIV/0!</v>
      </c>
      <c r="L91" s="116"/>
      <c r="M91" s="124">
        <f t="shared" si="2"/>
        <v>0</v>
      </c>
      <c r="N91" s="112">
        <f t="shared" si="0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8" hidden="1">
      <c r="A92" s="6"/>
      <c r="B92" s="129"/>
      <c r="C92" s="40"/>
      <c r="D92" s="109"/>
      <c r="E92" s="40"/>
      <c r="F92" s="40"/>
      <c r="G92" s="92"/>
      <c r="H92" s="84"/>
      <c r="I92" s="40"/>
      <c r="J92" s="41"/>
      <c r="K92" s="41"/>
      <c r="L92" s="66"/>
      <c r="M92" s="41">
        <f t="shared" si="2"/>
        <v>0</v>
      </c>
      <c r="N92" s="84">
        <f>H92-G92</f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8" hidden="1">
      <c r="A93" s="23"/>
      <c r="B93" s="128"/>
      <c r="C93" s="40"/>
      <c r="D93" s="9"/>
      <c r="E93" s="40"/>
      <c r="F93" s="72"/>
      <c r="G93" s="100"/>
      <c r="H93" s="85"/>
      <c r="I93" s="67" t="e">
        <f>H93/D93*100</f>
        <v>#DIV/0!</v>
      </c>
      <c r="J93" s="12" t="e">
        <f>H93/D93*100</f>
        <v>#DIV/0!</v>
      </c>
      <c r="K93" s="12"/>
      <c r="L93" s="66"/>
      <c r="M93" s="77">
        <f t="shared" si="2"/>
        <v>0</v>
      </c>
      <c r="N93" s="85">
        <f>H93-G93</f>
        <v>0</v>
      </c>
      <c r="O93" s="21"/>
      <c r="P93" s="2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8" hidden="1">
      <c r="A94" s="23"/>
      <c r="B94" s="128"/>
      <c r="C94" s="40"/>
      <c r="D94" s="9"/>
      <c r="E94" s="40"/>
      <c r="F94" s="40"/>
      <c r="G94" s="66"/>
      <c r="H94" s="85"/>
      <c r="I94" s="67"/>
      <c r="J94" s="12"/>
      <c r="K94" s="12"/>
      <c r="L94" s="66"/>
      <c r="M94" s="77"/>
      <c r="N94" s="85"/>
      <c r="O94" s="21"/>
      <c r="P94" s="2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.75" hidden="1" thickBot="1">
      <c r="A95" s="10"/>
      <c r="B95" s="130"/>
      <c r="C95" s="17"/>
      <c r="D95" s="9"/>
      <c r="E95" s="102"/>
      <c r="F95" s="92"/>
      <c r="G95" s="50"/>
      <c r="H95" s="85"/>
      <c r="I95" s="17"/>
      <c r="J95" s="12" t="e">
        <f t="shared" si="4"/>
        <v>#DIV/0!</v>
      </c>
      <c r="K95" s="12" t="e">
        <f>H95/G95*100</f>
        <v>#DIV/0!</v>
      </c>
      <c r="L95" s="66"/>
      <c r="M95" s="77">
        <f t="shared" si="2"/>
        <v>0</v>
      </c>
      <c r="N95" s="85">
        <f t="shared" si="0"/>
        <v>0</v>
      </c>
      <c r="O95" s="21"/>
      <c r="P95" s="2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.75" hidden="1" thickBot="1">
      <c r="A96" s="10"/>
      <c r="B96" s="130"/>
      <c r="C96" s="17"/>
      <c r="D96" s="9"/>
      <c r="E96" s="17"/>
      <c r="F96" s="51"/>
      <c r="G96" s="50"/>
      <c r="H96" s="85"/>
      <c r="I96" s="66"/>
      <c r="J96" s="12"/>
      <c r="K96" s="12"/>
      <c r="L96" s="66"/>
      <c r="M96" s="77">
        <f t="shared" si="2"/>
        <v>0</v>
      </c>
      <c r="N96" s="85"/>
      <c r="O96" s="21"/>
      <c r="P96" s="2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hidden="1" thickBot="1">
      <c r="A97" s="10"/>
      <c r="B97" s="130"/>
      <c r="C97" s="17"/>
      <c r="D97" s="9"/>
      <c r="E97" s="17"/>
      <c r="F97" s="51"/>
      <c r="G97" s="50"/>
      <c r="H97" s="85"/>
      <c r="I97" s="66" t="e">
        <f aca="true" t="shared" si="8" ref="I97:I129">H97/D97*100</f>
        <v>#DIV/0!</v>
      </c>
      <c r="J97" s="12" t="e">
        <f t="shared" si="4"/>
        <v>#DIV/0!</v>
      </c>
      <c r="K97" s="12" t="e">
        <f t="shared" si="6"/>
        <v>#DIV/0!</v>
      </c>
      <c r="L97" s="66"/>
      <c r="M97" s="77">
        <f aca="true" t="shared" si="9" ref="M97:M129">H97-D97</f>
        <v>0</v>
      </c>
      <c r="N97" s="85">
        <f t="shared" si="0"/>
        <v>0</v>
      </c>
      <c r="O97" s="147"/>
      <c r="P97" s="125" t="e">
        <f>H97/O97*100</f>
        <v>#DIV/0!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" hidden="1">
      <c r="A98" s="10"/>
      <c r="B98" s="130"/>
      <c r="C98" s="17"/>
      <c r="D98" s="9"/>
      <c r="E98" s="66"/>
      <c r="F98" s="50"/>
      <c r="G98" s="50"/>
      <c r="H98" s="85"/>
      <c r="I98" s="66" t="e">
        <f t="shared" si="8"/>
        <v>#DIV/0!</v>
      </c>
      <c r="J98" s="12" t="e">
        <f t="shared" si="4"/>
        <v>#DIV/0!</v>
      </c>
      <c r="K98" s="12"/>
      <c r="L98" s="66"/>
      <c r="M98" s="77">
        <f t="shared" si="9"/>
        <v>0</v>
      </c>
      <c r="N98" s="85">
        <f t="shared" si="0"/>
        <v>0</v>
      </c>
      <c r="O98" s="21"/>
      <c r="P98" s="2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33" customHeight="1" hidden="1">
      <c r="A99" s="10"/>
      <c r="B99" s="130"/>
      <c r="C99" s="17"/>
      <c r="D99" s="9"/>
      <c r="E99" s="66"/>
      <c r="F99" s="50"/>
      <c r="G99" s="50"/>
      <c r="H99" s="85"/>
      <c r="I99" s="66"/>
      <c r="J99" s="12"/>
      <c r="K99" s="22"/>
      <c r="L99" s="67"/>
      <c r="M99" s="173">
        <f t="shared" si="9"/>
        <v>0</v>
      </c>
      <c r="N99" s="112">
        <f aca="true" t="shared" si="10" ref="N99:N129">H99-G99</f>
        <v>0</v>
      </c>
      <c r="O99" s="21"/>
      <c r="P99" s="2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33" customHeight="1" hidden="1">
      <c r="A100" s="10"/>
      <c r="B100" s="130"/>
      <c r="C100" s="17"/>
      <c r="D100" s="9"/>
      <c r="E100" s="66"/>
      <c r="F100" s="50"/>
      <c r="G100" s="50"/>
      <c r="H100" s="85"/>
      <c r="I100" s="66"/>
      <c r="J100" s="170"/>
      <c r="K100" s="46"/>
      <c r="L100" s="66"/>
      <c r="M100" s="100"/>
      <c r="N100" s="84"/>
      <c r="O100" s="21"/>
      <c r="P100" s="2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33" customHeight="1">
      <c r="A101" s="10">
        <v>24061600</v>
      </c>
      <c r="B101" s="130" t="s">
        <v>104</v>
      </c>
      <c r="C101" s="17"/>
      <c r="D101" s="9"/>
      <c r="E101" s="66"/>
      <c r="F101" s="50"/>
      <c r="G101" s="50"/>
      <c r="H101" s="85">
        <v>0.143</v>
      </c>
      <c r="I101" s="66"/>
      <c r="J101" s="185"/>
      <c r="K101" s="24"/>
      <c r="L101" s="66"/>
      <c r="M101" s="174">
        <f t="shared" si="9"/>
        <v>0.143</v>
      </c>
      <c r="N101" s="85">
        <f t="shared" si="10"/>
        <v>0.143</v>
      </c>
      <c r="O101" s="21"/>
      <c r="P101" s="2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35.25" customHeight="1">
      <c r="A102" s="10">
        <v>24062100</v>
      </c>
      <c r="B102" s="130" t="s">
        <v>62</v>
      </c>
      <c r="C102" s="17"/>
      <c r="D102" s="9"/>
      <c r="E102" s="66"/>
      <c r="F102" s="50"/>
      <c r="G102" s="50"/>
      <c r="H102" s="85">
        <v>9.604</v>
      </c>
      <c r="I102" s="66"/>
      <c r="J102" s="50"/>
      <c r="K102" s="12"/>
      <c r="L102" s="66"/>
      <c r="M102" s="174">
        <f t="shared" si="9"/>
        <v>9.604</v>
      </c>
      <c r="N102" s="85">
        <f t="shared" si="10"/>
        <v>9.604</v>
      </c>
      <c r="O102" s="21"/>
      <c r="P102" s="2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36">
      <c r="A103" s="10">
        <v>25000000</v>
      </c>
      <c r="B103" s="130" t="s">
        <v>54</v>
      </c>
      <c r="C103" s="17"/>
      <c r="D103" s="9">
        <v>3039.5</v>
      </c>
      <c r="E103" s="66"/>
      <c r="F103" s="50"/>
      <c r="G103" s="50">
        <v>2532.95</v>
      </c>
      <c r="H103" s="85">
        <v>4293.223</v>
      </c>
      <c r="I103" s="66">
        <f t="shared" si="8"/>
        <v>141.24767231452543</v>
      </c>
      <c r="J103" s="50">
        <f t="shared" si="4"/>
        <v>141.24767231452543</v>
      </c>
      <c r="K103" s="12">
        <f t="shared" si="6"/>
        <v>169.494976213506</v>
      </c>
      <c r="L103" s="66"/>
      <c r="M103" s="174">
        <f t="shared" si="9"/>
        <v>1253.723</v>
      </c>
      <c r="N103" s="85">
        <f t="shared" si="10"/>
        <v>1760.2730000000001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36" hidden="1">
      <c r="A104" s="10">
        <v>33010000</v>
      </c>
      <c r="B104" s="130" t="s">
        <v>20</v>
      </c>
      <c r="C104" s="17"/>
      <c r="D104" s="9"/>
      <c r="E104" s="17"/>
      <c r="F104" s="51"/>
      <c r="G104" s="51"/>
      <c r="H104" s="95"/>
      <c r="I104" s="66" t="e">
        <f t="shared" si="8"/>
        <v>#DIV/0!</v>
      </c>
      <c r="J104" s="50" t="e">
        <f t="shared" si="4"/>
        <v>#DIV/0!</v>
      </c>
      <c r="K104" s="12" t="e">
        <f t="shared" si="6"/>
        <v>#DIV/0!</v>
      </c>
      <c r="L104" s="66"/>
      <c r="M104" s="174">
        <f t="shared" si="9"/>
        <v>0</v>
      </c>
      <c r="N104" s="85">
        <f t="shared" si="10"/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hidden="1">
      <c r="A105" s="10"/>
      <c r="B105" s="130"/>
      <c r="C105" s="17"/>
      <c r="D105" s="9"/>
      <c r="E105" s="66"/>
      <c r="F105" s="50"/>
      <c r="G105" s="50"/>
      <c r="H105" s="85"/>
      <c r="I105" s="66" t="e">
        <f t="shared" si="8"/>
        <v>#DIV/0!</v>
      </c>
      <c r="J105" s="50" t="e">
        <f t="shared" si="4"/>
        <v>#DIV/0!</v>
      </c>
      <c r="K105" s="12" t="e">
        <f t="shared" si="6"/>
        <v>#DIV/0!</v>
      </c>
      <c r="L105" s="66"/>
      <c r="M105" s="174">
        <f t="shared" si="9"/>
        <v>0</v>
      </c>
      <c r="N105" s="85">
        <f t="shared" si="10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" hidden="1">
      <c r="A106" s="10"/>
      <c r="B106" s="130"/>
      <c r="C106" s="17"/>
      <c r="D106" s="9"/>
      <c r="E106" s="66"/>
      <c r="F106" s="50"/>
      <c r="G106" s="51"/>
      <c r="H106" s="85"/>
      <c r="I106" s="66" t="e">
        <f t="shared" si="8"/>
        <v>#DIV/0!</v>
      </c>
      <c r="J106" s="50" t="e">
        <f t="shared" si="4"/>
        <v>#DIV/0!</v>
      </c>
      <c r="K106" s="12" t="e">
        <f t="shared" si="6"/>
        <v>#DIV/0!</v>
      </c>
      <c r="L106" s="66"/>
      <c r="M106" s="174">
        <f t="shared" si="9"/>
        <v>0</v>
      </c>
      <c r="N106" s="85">
        <f t="shared" si="10"/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8" hidden="1">
      <c r="A107" s="10">
        <v>50110000</v>
      </c>
      <c r="B107" s="130" t="s">
        <v>12</v>
      </c>
      <c r="C107" s="17"/>
      <c r="D107" s="9"/>
      <c r="E107" s="17"/>
      <c r="F107" s="51"/>
      <c r="G107" s="51"/>
      <c r="H107" s="95"/>
      <c r="I107" s="66" t="e">
        <f t="shared" si="8"/>
        <v>#DIV/0!</v>
      </c>
      <c r="J107" s="50" t="e">
        <f aca="true" t="shared" si="11" ref="J107:J129">H107/D107*100</f>
        <v>#DIV/0!</v>
      </c>
      <c r="K107" s="12" t="e">
        <f t="shared" si="6"/>
        <v>#DIV/0!</v>
      </c>
      <c r="L107" s="66"/>
      <c r="M107" s="174">
        <f t="shared" si="9"/>
        <v>0</v>
      </c>
      <c r="N107" s="85">
        <f t="shared" si="10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36" hidden="1">
      <c r="A108" s="23">
        <v>31030000</v>
      </c>
      <c r="B108" s="128" t="s">
        <v>65</v>
      </c>
      <c r="C108" s="40"/>
      <c r="D108" s="9"/>
      <c r="E108" s="40"/>
      <c r="F108" s="72"/>
      <c r="G108" s="72"/>
      <c r="H108" s="95"/>
      <c r="I108" s="66"/>
      <c r="J108" s="50"/>
      <c r="K108" s="12"/>
      <c r="L108" s="66"/>
      <c r="M108" s="174">
        <f t="shared" si="9"/>
        <v>0</v>
      </c>
      <c r="N108" s="85">
        <f t="shared" si="10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36">
      <c r="A109" s="23">
        <v>18041500</v>
      </c>
      <c r="B109" s="128" t="s">
        <v>95</v>
      </c>
      <c r="C109" s="40"/>
      <c r="D109" s="9"/>
      <c r="E109" s="40"/>
      <c r="F109" s="72"/>
      <c r="G109" s="72"/>
      <c r="H109" s="85">
        <v>-3.769</v>
      </c>
      <c r="I109" s="66"/>
      <c r="J109" s="171"/>
      <c r="K109" s="12"/>
      <c r="L109" s="66"/>
      <c r="M109" s="174">
        <f t="shared" si="9"/>
        <v>-3.769</v>
      </c>
      <c r="N109" s="85">
        <f t="shared" si="10"/>
        <v>-3.769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.75">
      <c r="A110" s="137"/>
      <c r="B110" s="131" t="s">
        <v>17</v>
      </c>
      <c r="C110" s="40"/>
      <c r="D110" s="9"/>
      <c r="E110" s="67"/>
      <c r="F110" s="60"/>
      <c r="G110" s="60"/>
      <c r="H110" s="85"/>
      <c r="I110" s="66"/>
      <c r="J110" s="50"/>
      <c r="K110" s="12"/>
      <c r="L110" s="66"/>
      <c r="M110" s="174"/>
      <c r="N110" s="8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36">
      <c r="A111" s="9">
        <v>41030400</v>
      </c>
      <c r="B111" s="80" t="s">
        <v>48</v>
      </c>
      <c r="C111" s="17"/>
      <c r="D111" s="12">
        <v>6305.56</v>
      </c>
      <c r="E111" s="66"/>
      <c r="F111" s="66"/>
      <c r="G111" s="50">
        <v>5072.56</v>
      </c>
      <c r="H111" s="85">
        <v>3735.105</v>
      </c>
      <c r="I111" s="66"/>
      <c r="J111" s="171">
        <f>H111/D111*100</f>
        <v>59.23510362283445</v>
      </c>
      <c r="K111" s="12">
        <f t="shared" si="6"/>
        <v>73.6335302095983</v>
      </c>
      <c r="L111" s="66"/>
      <c r="M111" s="174">
        <f t="shared" si="9"/>
        <v>-2570.4550000000004</v>
      </c>
      <c r="N111" s="85">
        <f t="shared" si="10"/>
        <v>-1337.4550000000004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36" hidden="1">
      <c r="A112" s="10">
        <v>41030800</v>
      </c>
      <c r="B112" s="130" t="s">
        <v>23</v>
      </c>
      <c r="C112" s="17"/>
      <c r="D112" s="9"/>
      <c r="E112" s="66"/>
      <c r="F112" s="66"/>
      <c r="G112" s="50"/>
      <c r="H112" s="85"/>
      <c r="I112" s="65" t="e">
        <f t="shared" si="8"/>
        <v>#DIV/0!</v>
      </c>
      <c r="J112" s="50" t="e">
        <f t="shared" si="11"/>
        <v>#DIV/0!</v>
      </c>
      <c r="K112" s="12" t="e">
        <f t="shared" si="6"/>
        <v>#DIV/0!</v>
      </c>
      <c r="L112" s="66"/>
      <c r="M112" s="174">
        <f t="shared" si="9"/>
        <v>0</v>
      </c>
      <c r="N112" s="85">
        <f t="shared" si="10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8" hidden="1">
      <c r="A113" s="10"/>
      <c r="B113" s="128"/>
      <c r="C113" s="17"/>
      <c r="D113" s="9"/>
      <c r="E113" s="91"/>
      <c r="F113" s="99"/>
      <c r="G113" s="100"/>
      <c r="H113" s="85"/>
      <c r="I113" s="66"/>
      <c r="J113" s="50" t="e">
        <f t="shared" si="11"/>
        <v>#DIV/0!</v>
      </c>
      <c r="K113" s="12" t="e">
        <f t="shared" si="6"/>
        <v>#DIV/0!</v>
      </c>
      <c r="L113" s="66"/>
      <c r="M113" s="50">
        <f t="shared" si="9"/>
        <v>0</v>
      </c>
      <c r="N113" s="85">
        <f t="shared" si="10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8.75" hidden="1" thickBot="1">
      <c r="A114" s="16">
        <v>41035000</v>
      </c>
      <c r="B114" s="132" t="s">
        <v>15</v>
      </c>
      <c r="C114" s="17"/>
      <c r="D114" s="9"/>
      <c r="E114" s="102"/>
      <c r="F114" s="98"/>
      <c r="G114" s="92"/>
      <c r="H114" s="85"/>
      <c r="I114" s="66"/>
      <c r="J114" s="50" t="e">
        <f t="shared" si="11"/>
        <v>#DIV/0!</v>
      </c>
      <c r="K114" s="13" t="e">
        <f t="shared" si="6"/>
        <v>#DIV/0!</v>
      </c>
      <c r="L114" s="44"/>
      <c r="M114" s="50">
        <f t="shared" si="9"/>
        <v>0</v>
      </c>
      <c r="N114" s="115">
        <f t="shared" si="10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8" hidden="1">
      <c r="A115" s="138">
        <v>41034700</v>
      </c>
      <c r="B115" s="133" t="s">
        <v>21</v>
      </c>
      <c r="C115" s="17"/>
      <c r="D115" s="9"/>
      <c r="E115" s="102"/>
      <c r="F115" s="98"/>
      <c r="G115" s="92"/>
      <c r="H115" s="54"/>
      <c r="I115" s="66" t="e">
        <f t="shared" si="8"/>
        <v>#DIV/0!</v>
      </c>
      <c r="J115" s="50" t="e">
        <f t="shared" si="11"/>
        <v>#DIV/0!</v>
      </c>
      <c r="K115" s="13" t="e">
        <f t="shared" si="6"/>
        <v>#DIV/0!</v>
      </c>
      <c r="L115" s="44"/>
      <c r="M115" s="50">
        <f t="shared" si="9"/>
        <v>0</v>
      </c>
      <c r="N115" s="115">
        <f t="shared" si="10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37.5" hidden="1">
      <c r="A116" s="10">
        <v>41030401</v>
      </c>
      <c r="B116" s="134" t="s">
        <v>19</v>
      </c>
      <c r="C116" s="17"/>
      <c r="D116" s="9"/>
      <c r="E116" s="102"/>
      <c r="F116" s="98"/>
      <c r="G116" s="92"/>
      <c r="H116" s="9"/>
      <c r="I116" s="66" t="e">
        <f t="shared" si="8"/>
        <v>#DIV/0!</v>
      </c>
      <c r="J116" s="50" t="e">
        <f t="shared" si="11"/>
        <v>#DIV/0!</v>
      </c>
      <c r="K116" s="13" t="e">
        <f t="shared" si="6"/>
        <v>#DIV/0!</v>
      </c>
      <c r="L116" s="44"/>
      <c r="M116" s="50">
        <f t="shared" si="9"/>
        <v>0</v>
      </c>
      <c r="N116" s="115">
        <f t="shared" si="10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8" hidden="1">
      <c r="A117" s="10">
        <v>41035000</v>
      </c>
      <c r="B117" s="130" t="s">
        <v>27</v>
      </c>
      <c r="C117" s="17"/>
      <c r="D117" s="9"/>
      <c r="E117" s="91"/>
      <c r="F117" s="99"/>
      <c r="G117" s="100"/>
      <c r="H117" s="12"/>
      <c r="I117" s="66" t="e">
        <f t="shared" si="8"/>
        <v>#DIV/0!</v>
      </c>
      <c r="J117" s="50" t="e">
        <f t="shared" si="11"/>
        <v>#DIV/0!</v>
      </c>
      <c r="K117" s="13" t="e">
        <f t="shared" si="6"/>
        <v>#DIV/0!</v>
      </c>
      <c r="L117" s="44"/>
      <c r="M117" s="50">
        <f t="shared" si="9"/>
        <v>0</v>
      </c>
      <c r="N117" s="115">
        <f t="shared" si="10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14" ht="54" hidden="1">
      <c r="A118" s="18">
        <v>41031900</v>
      </c>
      <c r="B118" s="130" t="s">
        <v>29</v>
      </c>
      <c r="C118" s="20"/>
      <c r="D118" s="54"/>
      <c r="E118" s="142"/>
      <c r="F118" s="141"/>
      <c r="G118" s="145"/>
      <c r="H118" s="12"/>
      <c r="I118" s="66" t="e">
        <f t="shared" si="8"/>
        <v>#DIV/0!</v>
      </c>
      <c r="J118" s="50" t="e">
        <f t="shared" si="11"/>
        <v>#DIV/0!</v>
      </c>
      <c r="K118" s="13" t="e">
        <f t="shared" si="6"/>
        <v>#DIV/0!</v>
      </c>
      <c r="L118" s="44"/>
      <c r="M118" s="50">
        <f t="shared" si="9"/>
        <v>0</v>
      </c>
      <c r="N118" s="115">
        <f t="shared" si="10"/>
        <v>0</v>
      </c>
    </row>
    <row r="119" spans="1:14" ht="18" hidden="1">
      <c r="A119" s="18">
        <v>41033003</v>
      </c>
      <c r="B119" s="135" t="s">
        <v>15</v>
      </c>
      <c r="C119" s="20"/>
      <c r="D119" s="54"/>
      <c r="E119" s="143"/>
      <c r="F119" s="140"/>
      <c r="G119" s="146"/>
      <c r="H119" s="54"/>
      <c r="I119" s="66" t="e">
        <f t="shared" si="8"/>
        <v>#DIV/0!</v>
      </c>
      <c r="J119" s="50" t="e">
        <f t="shared" si="11"/>
        <v>#DIV/0!</v>
      </c>
      <c r="K119" s="13" t="e">
        <f t="shared" si="6"/>
        <v>#DIV/0!</v>
      </c>
      <c r="L119" s="44"/>
      <c r="M119" s="50">
        <f t="shared" si="9"/>
        <v>0</v>
      </c>
      <c r="N119" s="115">
        <f t="shared" si="10"/>
        <v>0</v>
      </c>
    </row>
    <row r="120" spans="1:14" ht="18" hidden="1">
      <c r="A120" s="18">
        <v>41033000</v>
      </c>
      <c r="B120" s="135" t="s">
        <v>24</v>
      </c>
      <c r="C120" s="20"/>
      <c r="D120" s="54"/>
      <c r="E120" s="143"/>
      <c r="F120" s="140"/>
      <c r="G120" s="146"/>
      <c r="H120" s="54"/>
      <c r="I120" s="66" t="e">
        <f t="shared" si="8"/>
        <v>#DIV/0!</v>
      </c>
      <c r="J120" s="50" t="e">
        <f t="shared" si="11"/>
        <v>#DIV/0!</v>
      </c>
      <c r="K120" s="13" t="e">
        <f t="shared" si="6"/>
        <v>#DIV/0!</v>
      </c>
      <c r="L120" s="44"/>
      <c r="M120" s="50">
        <f t="shared" si="9"/>
        <v>0</v>
      </c>
      <c r="N120" s="115">
        <f t="shared" si="10"/>
        <v>0</v>
      </c>
    </row>
    <row r="121" spans="1:14" ht="18" hidden="1">
      <c r="A121" s="18">
        <v>41030400</v>
      </c>
      <c r="B121" s="135" t="s">
        <v>26</v>
      </c>
      <c r="C121" s="20"/>
      <c r="D121" s="54"/>
      <c r="E121" s="142"/>
      <c r="F121" s="141"/>
      <c r="G121" s="145"/>
      <c r="H121" s="53"/>
      <c r="I121" s="66" t="e">
        <f t="shared" si="8"/>
        <v>#DIV/0!</v>
      </c>
      <c r="J121" s="50" t="e">
        <f t="shared" si="11"/>
        <v>#DIV/0!</v>
      </c>
      <c r="K121" s="13" t="e">
        <f t="shared" si="6"/>
        <v>#DIV/0!</v>
      </c>
      <c r="L121" s="44"/>
      <c r="M121" s="50">
        <f t="shared" si="9"/>
        <v>0</v>
      </c>
      <c r="N121" s="115">
        <f t="shared" si="10"/>
        <v>0</v>
      </c>
    </row>
    <row r="122" spans="1:14" ht="18" hidden="1">
      <c r="A122" s="18">
        <v>43010000</v>
      </c>
      <c r="B122" s="135" t="s">
        <v>31</v>
      </c>
      <c r="C122" s="20"/>
      <c r="D122" s="54"/>
      <c r="E122" s="91"/>
      <c r="F122" s="99"/>
      <c r="G122" s="100"/>
      <c r="H122" s="53"/>
      <c r="I122" s="66" t="e">
        <f t="shared" si="8"/>
        <v>#DIV/0!</v>
      </c>
      <c r="J122" s="50" t="e">
        <f t="shared" si="11"/>
        <v>#DIV/0!</v>
      </c>
      <c r="K122" s="13" t="e">
        <f t="shared" si="6"/>
        <v>#DIV/0!</v>
      </c>
      <c r="L122" s="44"/>
      <c r="M122" s="50">
        <f t="shared" si="9"/>
        <v>0</v>
      </c>
      <c r="N122" s="115">
        <f t="shared" si="10"/>
        <v>0</v>
      </c>
    </row>
    <row r="123" spans="1:14" ht="54" hidden="1">
      <c r="A123" s="18">
        <v>41031901</v>
      </c>
      <c r="B123" s="130" t="s">
        <v>32</v>
      </c>
      <c r="C123" s="20"/>
      <c r="D123" s="54"/>
      <c r="E123" s="102"/>
      <c r="F123" s="98"/>
      <c r="G123" s="92"/>
      <c r="H123" s="54"/>
      <c r="I123" s="66" t="e">
        <f t="shared" si="8"/>
        <v>#DIV/0!</v>
      </c>
      <c r="J123" s="50" t="e">
        <f t="shared" si="11"/>
        <v>#DIV/0!</v>
      </c>
      <c r="K123" s="13" t="e">
        <f t="shared" si="6"/>
        <v>#DIV/0!</v>
      </c>
      <c r="L123" s="44"/>
      <c r="M123" s="50">
        <f t="shared" si="9"/>
        <v>0</v>
      </c>
      <c r="N123" s="115">
        <f t="shared" si="10"/>
        <v>0</v>
      </c>
    </row>
    <row r="124" spans="1:14" ht="54" hidden="1">
      <c r="A124" s="18">
        <v>41034500</v>
      </c>
      <c r="B124" s="130" t="s">
        <v>51</v>
      </c>
      <c r="C124" s="20"/>
      <c r="D124" s="54"/>
      <c r="E124" s="91"/>
      <c r="F124" s="99"/>
      <c r="G124" s="100"/>
      <c r="H124" s="53"/>
      <c r="I124" s="66" t="e">
        <f t="shared" si="8"/>
        <v>#DIV/0!</v>
      </c>
      <c r="J124" s="50" t="e">
        <f t="shared" si="11"/>
        <v>#DIV/0!</v>
      </c>
      <c r="K124" s="13" t="e">
        <f t="shared" si="6"/>
        <v>#DIV/0!</v>
      </c>
      <c r="L124" s="44"/>
      <c r="M124" s="50">
        <f t="shared" si="9"/>
        <v>0</v>
      </c>
      <c r="N124" s="115">
        <f t="shared" si="10"/>
        <v>0</v>
      </c>
    </row>
    <row r="125" spans="1:14" ht="18" hidden="1">
      <c r="A125" s="18">
        <v>41035000</v>
      </c>
      <c r="B125" s="135" t="s">
        <v>50</v>
      </c>
      <c r="C125" s="20"/>
      <c r="D125" s="54"/>
      <c r="E125" s="143"/>
      <c r="F125" s="140"/>
      <c r="G125" s="145"/>
      <c r="H125" s="53"/>
      <c r="I125" s="66" t="e">
        <f t="shared" si="8"/>
        <v>#DIV/0!</v>
      </c>
      <c r="J125" s="50" t="e">
        <f t="shared" si="11"/>
        <v>#DIV/0!</v>
      </c>
      <c r="K125" s="13" t="e">
        <f t="shared" si="6"/>
        <v>#DIV/0!</v>
      </c>
      <c r="L125" s="44"/>
      <c r="M125" s="50">
        <f t="shared" si="9"/>
        <v>0</v>
      </c>
      <c r="N125" s="115">
        <f t="shared" si="10"/>
        <v>0</v>
      </c>
    </row>
    <row r="126" spans="1:14" ht="18.75" hidden="1" thickBot="1">
      <c r="A126" s="19"/>
      <c r="B126" s="132"/>
      <c r="C126" s="48"/>
      <c r="D126" s="54"/>
      <c r="E126" s="143"/>
      <c r="F126" s="140"/>
      <c r="G126" s="145"/>
      <c r="H126" s="53"/>
      <c r="I126" s="66" t="e">
        <f t="shared" si="8"/>
        <v>#DIV/0!</v>
      </c>
      <c r="J126" s="50" t="e">
        <f t="shared" si="11"/>
        <v>#DIV/0!</v>
      </c>
      <c r="K126" s="13" t="e">
        <f t="shared" si="6"/>
        <v>#DIV/0!</v>
      </c>
      <c r="L126" s="44"/>
      <c r="M126" s="50">
        <f t="shared" si="9"/>
        <v>0</v>
      </c>
      <c r="N126" s="115">
        <f t="shared" si="10"/>
        <v>0</v>
      </c>
    </row>
    <row r="127" spans="1:14" ht="18.75" hidden="1" thickBot="1">
      <c r="A127" s="139"/>
      <c r="B127" s="128"/>
      <c r="C127" s="48"/>
      <c r="D127" s="54"/>
      <c r="E127" s="143"/>
      <c r="F127" s="140"/>
      <c r="G127" s="145"/>
      <c r="H127" s="53"/>
      <c r="I127" s="66"/>
      <c r="J127" s="50"/>
      <c r="K127" s="12"/>
      <c r="L127" s="66"/>
      <c r="M127" s="50"/>
      <c r="N127" s="85"/>
    </row>
    <row r="128" spans="1:14" ht="18.75" thickBot="1">
      <c r="A128" s="139">
        <v>41035000</v>
      </c>
      <c r="B128" s="136" t="s">
        <v>57</v>
      </c>
      <c r="C128" s="48"/>
      <c r="D128" s="55">
        <v>100</v>
      </c>
      <c r="E128" s="144"/>
      <c r="F128" s="52"/>
      <c r="G128" s="117">
        <v>100</v>
      </c>
      <c r="H128" s="119">
        <v>96</v>
      </c>
      <c r="I128" s="113"/>
      <c r="J128" s="171">
        <f>H128/D128*100</f>
        <v>96</v>
      </c>
      <c r="K128" s="12">
        <f t="shared" si="6"/>
        <v>96</v>
      </c>
      <c r="L128" s="43"/>
      <c r="M128" s="175">
        <f t="shared" si="9"/>
        <v>-4</v>
      </c>
      <c r="N128" s="108">
        <f>H128-G128</f>
        <v>-4</v>
      </c>
    </row>
    <row r="129" spans="1:14" ht="27" customHeight="1" thickBot="1">
      <c r="A129" s="56"/>
      <c r="B129" s="56" t="s">
        <v>4</v>
      </c>
      <c r="C129" s="26">
        <f>C87+C88</f>
        <v>0</v>
      </c>
      <c r="D129" s="57">
        <f>D87+D88</f>
        <v>274950.48299999995</v>
      </c>
      <c r="E129" s="57">
        <f>E87+E88</f>
        <v>0</v>
      </c>
      <c r="F129" s="57"/>
      <c r="G129" s="57">
        <f>G87+G88</f>
        <v>226461.75600000002</v>
      </c>
      <c r="H129" s="57">
        <f>H87+H88</f>
        <v>233106.626</v>
      </c>
      <c r="I129" s="36">
        <f t="shared" si="8"/>
        <v>84.78131169531353</v>
      </c>
      <c r="J129" s="106">
        <f t="shared" si="11"/>
        <v>84.78131169531353</v>
      </c>
      <c r="K129" s="106">
        <f t="shared" si="6"/>
        <v>102.93421287433627</v>
      </c>
      <c r="L129" s="106"/>
      <c r="M129" s="36">
        <f t="shared" si="9"/>
        <v>-41843.85699999996</v>
      </c>
      <c r="N129" s="106">
        <f t="shared" si="10"/>
        <v>6644.869999999966</v>
      </c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84" ht="0.75" customHeight="1"/>
  </sheetData>
  <mergeCells count="6">
    <mergeCell ref="O3:O4"/>
    <mergeCell ref="P3:P4"/>
    <mergeCell ref="A1:N1"/>
    <mergeCell ref="J3:K3"/>
    <mergeCell ref="M3:N3"/>
    <mergeCell ref="H2:N2"/>
  </mergeCells>
  <printOptions/>
  <pageMargins left="0.1968503937007874" right="0.15748031496062992" top="0.2362204724409449" bottom="0" header="0.5118110236220472" footer="0.11811023622047245"/>
  <pageSetup fitToWidth="0" horizontalDpi="300" verticalDpi="3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Admin</cp:lastModifiedBy>
  <cp:lastPrinted>2015-11-04T13:11:26Z</cp:lastPrinted>
  <dcterms:created xsi:type="dcterms:W3CDTF">2001-02-05T12:53:41Z</dcterms:created>
  <dcterms:modified xsi:type="dcterms:W3CDTF">2015-11-04T13:11:32Z</dcterms:modified>
  <cp:category/>
  <cp:version/>
  <cp:contentType/>
  <cp:contentStatus/>
</cp:coreProperties>
</file>