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05" windowWidth="12735" windowHeight="10170" tabRatio="269" activeTab="0"/>
  </bookViews>
  <sheets>
    <sheet name="общий" sheetId="1" r:id="rId1"/>
  </sheets>
  <definedNames>
    <definedName name="Z_0531FE1E_4C09_41F7_B7A4_E55C85FBA240_.wvu.PrintArea" localSheetId="0" hidden="1">'общий'!$A$1:$FQ$31</definedName>
    <definedName name="Z_0531FE1E_4C09_41F7_B7A4_E55C85FBA240_.wvu.PrintTitles" localSheetId="0" hidden="1">'общий'!$B:$B</definedName>
    <definedName name="Z_0763CA5D_78D0_4F5F_8F09_8E3F3350624F_.wvu.Cols" localSheetId="0" hidden="1">'общий'!#REF!,'общий'!#REF!,'общий'!#REF!</definedName>
    <definedName name="Z_0763CA5D_78D0_4F5F_8F09_8E3F3350624F_.wvu.PrintArea" localSheetId="0" hidden="1">'общий'!$A$1:$CQ$30</definedName>
    <definedName name="Z_36163640_9384_4552_B38C_7EF850119E91_.wvu.Cols" localSheetId="0" hidden="1">'общий'!#REF!</definedName>
    <definedName name="Z_597059FB_A457_4BF7_AB14_AF592B2276EC_.wvu.PrintArea" localSheetId="0" hidden="1">'общий'!$A$1:$FQ$32</definedName>
    <definedName name="Z_597059FB_A457_4BF7_AB14_AF592B2276EC_.wvu.PrintTitles" localSheetId="0" hidden="1">'общий'!$A:$B</definedName>
    <definedName name="Z_60CE1977_D415_4296_B1CA_BF069CCC4ACC_.wvu.Cols" localSheetId="0" hidden="1">'общий'!#REF!,'общий'!#REF!</definedName>
    <definedName name="Z_60CE1977_D415_4296_B1CA_BF069CCC4ACC_.wvu.PrintArea" localSheetId="0" hidden="1">'общий'!$A$1:$FB$30</definedName>
    <definedName name="Z_707CCB1A_35E9_4A48_9DBF_C0BAF40D1ABC_.wvu.Cols" localSheetId="0" hidden="1">'общий'!#REF!,'общий'!#REF!,'общий'!#REF!</definedName>
    <definedName name="Z_707CCB1A_35E9_4A48_9DBF_C0BAF40D1ABC_.wvu.PrintArea" localSheetId="0" hidden="1">'общий'!$A$1:$CQ$30</definedName>
    <definedName name="Z_71E245FC_1AC9_41C8_ABD1_96F2C65955C4_.wvu.PrintArea" localSheetId="0" hidden="1">'общий'!$A$1:$FQ$32</definedName>
    <definedName name="Z_79B4855C_F47E_4E4F_8180_9392FF0826E2_.wvu.PrintArea" localSheetId="0" hidden="1">'общий'!$A$1:$FQ$29</definedName>
    <definedName name="Z_A3D306C4_F4E9_4E6D_9D8A_49728588E31E_.wvu.Cols" localSheetId="0" hidden="1">'общий'!#REF!,'общий'!#REF!,'общий'!#REF!</definedName>
    <definedName name="Z_A3D306C4_F4E9_4E6D_9D8A_49728588E31E_.wvu.PrintArea" localSheetId="0" hidden="1">'общий'!$A$1:$FB$30</definedName>
    <definedName name="Z_C8523AA1_6375_11D0_8D4F_000244338D4F_.wvu.PrintArea" localSheetId="0" hidden="1">'общий'!$A$1:$CQ$29</definedName>
    <definedName name="Z_F8CCE7C0_A871_11DA_AE0D_F7B4CD0CBA7D_.wvu.Cols" localSheetId="0" hidden="1">'общий'!#REF!,'общий'!#REF!</definedName>
    <definedName name="Z_F8CCE7C0_A871_11DA_AE0D_F7B4CD0CBA7D_.wvu.PrintArea" localSheetId="0" hidden="1">'общий'!$A$1:$FB$30</definedName>
    <definedName name="_xlnm.Print_Titles" localSheetId="0">'общий'!$A:$B</definedName>
    <definedName name="_xlnm.Print_Area" localSheetId="0">'общий'!$A$1:$FQ$29</definedName>
  </definedNames>
  <calcPr fullCalcOnLoad="1"/>
</workbook>
</file>

<file path=xl/sharedStrings.xml><?xml version="1.0" encoding="utf-8"?>
<sst xmlns="http://schemas.openxmlformats.org/spreadsheetml/2006/main" count="298" uniqueCount="130">
  <si>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</si>
  <si>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</si>
  <si>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</si>
  <si>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</si>
  <si>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</si>
  <si>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</si>
  <si>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</si>
  <si>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</si>
  <si>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</si>
  <si>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</si>
  <si>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</si>
  <si>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</si>
  <si>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</si>
  <si>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</si>
  <si>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</si>
  <si>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</si>
  <si>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</si>
  <si>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</si>
  <si>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</si>
  <si>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№</t>
  </si>
  <si>
    <t>план</t>
  </si>
  <si>
    <t>факт</t>
  </si>
  <si>
    <t>Район</t>
  </si>
  <si>
    <t>070000</t>
  </si>
  <si>
    <t>080000</t>
  </si>
  <si>
    <t>090700</t>
  </si>
  <si>
    <t>091204</t>
  </si>
  <si>
    <t>110000</t>
  </si>
  <si>
    <t>120000</t>
  </si>
  <si>
    <t>130000</t>
  </si>
  <si>
    <t>Терцентр</t>
  </si>
  <si>
    <t>Культура</t>
  </si>
  <si>
    <t>010116</t>
  </si>
  <si>
    <t xml:space="preserve"> </t>
  </si>
  <si>
    <t>170901</t>
  </si>
  <si>
    <t>Транспорт</t>
  </si>
  <si>
    <t>170102, 170302</t>
  </si>
  <si>
    <t>250323</t>
  </si>
  <si>
    <t>091101-091108,090802</t>
  </si>
  <si>
    <t>Субсидії</t>
  </si>
  <si>
    <t>090412, 090416</t>
  </si>
  <si>
    <t>250914</t>
  </si>
  <si>
    <t>Рез фонд</t>
  </si>
  <si>
    <t>назва</t>
  </si>
  <si>
    <t>Дитячі</t>
  </si>
  <si>
    <t>Освіта</t>
  </si>
  <si>
    <t>Пільги</t>
  </si>
  <si>
    <t>Комп"ютеризац</t>
  </si>
  <si>
    <t>Економ. діяльність</t>
  </si>
  <si>
    <t xml:space="preserve">Благоустрій </t>
  </si>
  <si>
    <t>Преса</t>
  </si>
  <si>
    <t>Фізкультура</t>
  </si>
  <si>
    <t>Пр. "Власн.дім"</t>
  </si>
  <si>
    <t>и стих.лихо</t>
  </si>
  <si>
    <t>Всього видатків</t>
  </si>
  <si>
    <t>Притулок</t>
  </si>
  <si>
    <t>Суворівський</t>
  </si>
  <si>
    <t>Багатянський</t>
  </si>
  <si>
    <t>Броський</t>
  </si>
  <si>
    <t>Каланчакський</t>
  </si>
  <si>
    <t>Кам"янський</t>
  </si>
  <si>
    <t>Комишівський</t>
  </si>
  <si>
    <t>Кирничанський</t>
  </si>
  <si>
    <t>Кислицький</t>
  </si>
  <si>
    <t>Ларжанський</t>
  </si>
  <si>
    <t>Лощинівський</t>
  </si>
  <si>
    <t>Матроський</t>
  </si>
  <si>
    <t>Муравлівський</t>
  </si>
  <si>
    <t>Новонекрасівський</t>
  </si>
  <si>
    <t>Новопокрівський</t>
  </si>
  <si>
    <t>Озерненський</t>
  </si>
  <si>
    <t>Саф"янський</t>
  </si>
  <si>
    <t>Старонекрасівський</t>
  </si>
  <si>
    <t>Утконосівський</t>
  </si>
  <si>
    <t>ВСЬОГО:</t>
  </si>
  <si>
    <t>ВСЬОГО с/с</t>
  </si>
  <si>
    <t>Підт-ка ветеран.організ.</t>
  </si>
  <si>
    <t>Грошова комп.</t>
  </si>
  <si>
    <t>091205</t>
  </si>
  <si>
    <r>
      <t>Аналіз виконання  видаткової частини ЗАГАЛЬНО</t>
    </r>
    <r>
      <rPr>
        <b/>
        <u val="single"/>
        <sz val="16"/>
        <color indexed="8"/>
        <rFont val="Tahoma"/>
        <family val="2"/>
      </rPr>
      <t>ГО</t>
    </r>
    <r>
      <rPr>
        <b/>
        <u val="single"/>
        <sz val="16"/>
        <color indexed="11"/>
        <rFont val="Tahoma"/>
        <family val="2"/>
      </rPr>
      <t xml:space="preserve"> </t>
    </r>
    <r>
      <rPr>
        <b/>
        <u val="single"/>
        <sz val="16"/>
        <rFont val="Tahoma"/>
        <family val="2"/>
      </rPr>
      <t>бюджету Ізмаїльського району</t>
    </r>
  </si>
  <si>
    <t>тис.грн.</t>
  </si>
  <si>
    <t>Першотравневський</t>
  </si>
  <si>
    <t>та мат.допом.</t>
  </si>
  <si>
    <t xml:space="preserve">                      Мол.прогр, Центр мол.</t>
  </si>
  <si>
    <t>100000</t>
  </si>
  <si>
    <t>170703</t>
  </si>
  <si>
    <t xml:space="preserve">                    Управління</t>
  </si>
  <si>
    <t xml:space="preserve">         Охорона здоров"я</t>
  </si>
  <si>
    <t xml:space="preserve">  </t>
  </si>
  <si>
    <t>90200, 090407</t>
  </si>
  <si>
    <t>061007, 60702</t>
  </si>
  <si>
    <t>090300-90401,090413,091300</t>
  </si>
  <si>
    <t>Пожежна охорона,   інші правоохоронні заходи</t>
  </si>
  <si>
    <t>Субвенція на утрим.объектов спільного корист.</t>
  </si>
  <si>
    <t>Поховання</t>
  </si>
  <si>
    <t>Вібори 250203</t>
  </si>
  <si>
    <t>Субвенція на вибори 250388</t>
  </si>
  <si>
    <t>Інші додаткові дотації 250315</t>
  </si>
  <si>
    <t>Сільське і лісове господарство, рибне господарство та мисливство            160101</t>
  </si>
  <si>
    <t>Організація та проведення громадських робіт           90501</t>
  </si>
  <si>
    <t>Субв з с/рад на харчування для НВК 250380</t>
  </si>
  <si>
    <t>Ремонт доріг</t>
  </si>
  <si>
    <t>180410, 180404</t>
  </si>
  <si>
    <t>Субв з с/рад на створення ЦНАП         250380</t>
  </si>
  <si>
    <t>Субв з с/рад на харчування дітей 1-4 класів                             250380</t>
  </si>
  <si>
    <t>Субв з с/рад на труд.архів               250380</t>
  </si>
  <si>
    <t>Субв з с/рад на поточний ремонт Матроського НВК та Кирничанської ЗОШ                250380</t>
  </si>
  <si>
    <t>Субв з с/рад на утримання народних колективів                    250380</t>
  </si>
  <si>
    <t>Субв з с/рад на оздоровлення               250380</t>
  </si>
  <si>
    <t>Субв.з рай-на селам на сади та БК                                    250380</t>
  </si>
  <si>
    <t>субвенція з рай-на на розроблення док-ції землеустрою зі встановлення водоохоронної зони і прибрежної захисної смуги навколо озера Сафיяни  250380</t>
  </si>
  <si>
    <t>Субвенція з місцевого бюджету державному бюджету на виконання програм соціально-економічного та культурного розвитку регіонів     250344</t>
  </si>
  <si>
    <t>Інші видатки
250404</t>
  </si>
  <si>
    <t>Компенсаційні виплати на пільговий проїзд автомобільним транспортом      170102</t>
  </si>
  <si>
    <t>Охорона і раціональне використання земель                                                    200200</t>
  </si>
  <si>
    <t>Субв з с/рад на поточний ремонт Кислицької амбулаторії               250380</t>
  </si>
  <si>
    <t>Субв з с/рад на підтримку Терапівтичного відділення №2          250380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</si>
  <si>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    250352</t>
  </si>
  <si>
    <t>Субв з держ бюд місцевим бюд на здійснення заходів щодо соціально-економічного розвитку окремих територій250366</t>
  </si>
  <si>
    <t>Субв з с/рад на ремонт опалення в Суворовському "КЗИРЦПМСП" АОПСМ                    250380</t>
  </si>
  <si>
    <t>Субвенція з рай-на на матеріальну допомогу        250380</t>
  </si>
  <si>
    <t>Витрати, пов'язані з наданням та обслуговуванням державних пільгових кредитів, наданих індиві-ним с-м забудовникам             250914</t>
  </si>
  <si>
    <t>Субвенція на  функціонування єдиного центру надання адміністративних послуг                          250380</t>
  </si>
  <si>
    <t>Субв. з рай-на на ремонт  дамби                   250380</t>
  </si>
  <si>
    <t>за січень - листопад   2016 р.</t>
  </si>
  <si>
    <t>Субв з с/рад на придбання медичного транспорту       250380</t>
  </si>
  <si>
    <t>Субв з с/рад на придбання піддування для котла ІРЦПМД  250380</t>
  </si>
  <si>
    <t>Субв з с/рад на придбання вікон  для НВК с.Ларжанка  250380</t>
  </si>
  <si>
    <t xml:space="preserve"> Субвенція з рай-на для Першотравневої сільської ради                      250380</t>
  </si>
  <si>
    <t>Інші додаткові дотації                 250315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</si>
</sst>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;[Red]0"/>
    <numFmt numFmtId="173" formatCode="0.0"/>
    <numFmt numFmtId="174" formatCode="#,##0_р_."/>
    <numFmt numFmtId="175" formatCode="0.0%"/>
    <numFmt numFmtId="176" formatCode="0.000"/>
    <numFmt numFmtId="177" formatCode="#,##0.0\ &quot;грн.&quot;"/>
    <numFmt numFmtId="178" formatCode="#,##0.0"/>
    <numFmt numFmtId="179" formatCode="0.000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0.000000000000000000000000"/>
    <numFmt numFmtId="201" formatCode="0.0000000000000000000000000"/>
    <numFmt numFmtId="202" formatCode="0.00000000000000000000000000"/>
    <numFmt numFmtId="203" formatCode="0.000000000000000000000000000"/>
    <numFmt numFmtId="204" formatCode="0.0000000000000000000000000000"/>
    <numFmt numFmtId="205" formatCode="0.00000000000000000000000000000"/>
    <numFmt numFmtId="206" formatCode="0.000000000000000000000000000000"/>
    <numFmt numFmtId="207" formatCode="0.0000000000000000000000000000000"/>
    <numFmt numFmtId="208" formatCode="0.00000000000000000000000000000000"/>
    <numFmt numFmtId="209" formatCode="0.000000000000000000000000000000000"/>
    <numFmt numFmtId="210" formatCode="_-* #,##0.0_р_._-;\-* #,##0.0_р_._-;_-* &quot;-&quot;??_р_._-;_-@_-"/>
    <numFmt numFmtId="211" formatCode="_-* #,##0.0000_р_._-;\-* #,##0.0000_р_._-;_-* &quot;-&quot;??_р_._-;_-@_-"/>
    <numFmt numFmtId="212" formatCode="_-* #,##0.000_р_._-;\-* #,##0.000_р_._-;_-* &quot;-&quot;???_р_._-;_-@_-"/>
  </numFmts>
  <fonts count="15">
    <font>
      <sz val="10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u val="single"/>
      <sz val="16"/>
      <name val="Tahoma"/>
      <family val="2"/>
    </font>
    <font>
      <b/>
      <u val="single"/>
      <sz val="16"/>
      <color indexed="11"/>
      <name val="Tahoma"/>
      <family val="2"/>
    </font>
    <font>
      <b/>
      <sz val="16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8"/>
      <name val="Arial Cyr"/>
      <family val="2"/>
    </font>
    <font>
      <sz val="14"/>
      <name val="Arial Cyr"/>
      <family val="0"/>
    </font>
    <font>
      <b/>
      <sz val="16"/>
      <color indexed="8"/>
      <name val="Arial Cyr"/>
      <family val="2"/>
    </font>
    <font>
      <b/>
      <u val="single"/>
      <sz val="16"/>
      <color indexed="8"/>
      <name val="Tahoma"/>
      <family val="2"/>
    </font>
    <font>
      <sz val="16"/>
      <color indexed="9"/>
      <name val="Arial Cyr"/>
      <family val="2"/>
    </font>
    <font>
      <sz val="10"/>
      <name val="Helv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173" fontId="1" fillId="0" borderId="3" xfId="0" applyNumberFormat="1" applyFont="1" applyBorder="1" applyAlignment="1">
      <alignment/>
    </xf>
    <xf numFmtId="173" fontId="1" fillId="0" borderId="4" xfId="0" applyNumberFormat="1" applyFont="1" applyBorder="1" applyAlignment="1">
      <alignment/>
    </xf>
    <xf numFmtId="173" fontId="1" fillId="0" borderId="5" xfId="0" applyNumberFormat="1" applyFont="1" applyBorder="1" applyAlignment="1">
      <alignment/>
    </xf>
    <xf numFmtId="173" fontId="1" fillId="0" borderId="6" xfId="0" applyNumberFormat="1" applyFont="1" applyBorder="1" applyAlignment="1">
      <alignment/>
    </xf>
    <xf numFmtId="173" fontId="1" fillId="0" borderId="7" xfId="0" applyNumberFormat="1" applyFont="1" applyBorder="1" applyAlignment="1">
      <alignment/>
    </xf>
    <xf numFmtId="173" fontId="1" fillId="0" borderId="8" xfId="0" applyNumberFormat="1" applyFont="1" applyBorder="1" applyAlignment="1">
      <alignment/>
    </xf>
    <xf numFmtId="173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1" fillId="0" borderId="13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3" fontId="1" fillId="0" borderId="15" xfId="0" applyNumberFormat="1" applyFont="1" applyBorder="1" applyAlignment="1">
      <alignment/>
    </xf>
    <xf numFmtId="173" fontId="1" fillId="0" borderId="16" xfId="0" applyNumberFormat="1" applyFont="1" applyBorder="1" applyAlignment="1">
      <alignment/>
    </xf>
    <xf numFmtId="173" fontId="1" fillId="0" borderId="17" xfId="0" applyNumberFormat="1" applyFont="1" applyBorder="1" applyAlignment="1">
      <alignment/>
    </xf>
    <xf numFmtId="173" fontId="1" fillId="0" borderId="18" xfId="0" applyNumberFormat="1" applyFont="1" applyBorder="1" applyAlignment="1">
      <alignment/>
    </xf>
    <xf numFmtId="173" fontId="1" fillId="0" borderId="19" xfId="0" applyNumberFormat="1" applyFont="1" applyBorder="1" applyAlignment="1">
      <alignment/>
    </xf>
    <xf numFmtId="173" fontId="1" fillId="0" borderId="20" xfId="0" applyNumberFormat="1" applyFont="1" applyBorder="1" applyAlignment="1">
      <alignment/>
    </xf>
    <xf numFmtId="173" fontId="1" fillId="0" borderId="21" xfId="0" applyNumberFormat="1" applyFont="1" applyBorder="1" applyAlignment="1">
      <alignment/>
    </xf>
    <xf numFmtId="173" fontId="1" fillId="0" borderId="22" xfId="0" applyNumberFormat="1" applyFont="1" applyBorder="1" applyAlignment="1">
      <alignment/>
    </xf>
    <xf numFmtId="173" fontId="1" fillId="2" borderId="3" xfId="0" applyNumberFormat="1" applyFont="1" applyFill="1" applyBorder="1" applyAlignment="1">
      <alignment/>
    </xf>
    <xf numFmtId="173" fontId="1" fillId="2" borderId="8" xfId="0" applyNumberFormat="1" applyFont="1" applyFill="1" applyBorder="1" applyAlignment="1">
      <alignment/>
    </xf>
    <xf numFmtId="173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1" fillId="0" borderId="23" xfId="0" applyNumberFormat="1" applyFont="1" applyBorder="1" applyAlignment="1">
      <alignment/>
    </xf>
    <xf numFmtId="173" fontId="1" fillId="0" borderId="24" xfId="0" applyNumberFormat="1" applyFont="1" applyBorder="1" applyAlignment="1">
      <alignment/>
    </xf>
    <xf numFmtId="173" fontId="1" fillId="0" borderId="25" xfId="0" applyNumberFormat="1" applyFont="1" applyBorder="1" applyAlignment="1">
      <alignment/>
    </xf>
    <xf numFmtId="173" fontId="1" fillId="0" borderId="26" xfId="0" applyNumberFormat="1" applyFont="1" applyBorder="1" applyAlignment="1">
      <alignment/>
    </xf>
    <xf numFmtId="173" fontId="1" fillId="0" borderId="27" xfId="0" applyNumberFormat="1" applyFont="1" applyBorder="1" applyAlignment="1">
      <alignment/>
    </xf>
    <xf numFmtId="173" fontId="1" fillId="0" borderId="6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73" fontId="1" fillId="0" borderId="28" xfId="0" applyNumberFormat="1" applyFont="1" applyBorder="1" applyAlignment="1">
      <alignment/>
    </xf>
    <xf numFmtId="173" fontId="1" fillId="0" borderId="29" xfId="0" applyNumberFormat="1" applyFont="1" applyBorder="1" applyAlignment="1">
      <alignment/>
    </xf>
    <xf numFmtId="173" fontId="1" fillId="0" borderId="30" xfId="0" applyNumberFormat="1" applyFont="1" applyBorder="1" applyAlignment="1">
      <alignment/>
    </xf>
    <xf numFmtId="173" fontId="1" fillId="0" borderId="16" xfId="0" applyNumberFormat="1" applyFont="1" applyFill="1" applyBorder="1" applyAlignment="1">
      <alignment/>
    </xf>
    <xf numFmtId="173" fontId="1" fillId="0" borderId="31" xfId="0" applyNumberFormat="1" applyFont="1" applyBorder="1" applyAlignment="1">
      <alignment/>
    </xf>
    <xf numFmtId="173" fontId="1" fillId="0" borderId="32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3" fontId="1" fillId="0" borderId="33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34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173" fontId="1" fillId="0" borderId="33" xfId="0" applyNumberFormat="1" applyFont="1" applyFill="1" applyBorder="1" applyAlignment="1">
      <alignment/>
    </xf>
    <xf numFmtId="173" fontId="2" fillId="0" borderId="21" xfId="0" applyNumberFormat="1" applyFont="1" applyBorder="1" applyAlignment="1">
      <alignment/>
    </xf>
    <xf numFmtId="179" fontId="1" fillId="0" borderId="7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35" xfId="0" applyNumberFormat="1" applyFont="1" applyBorder="1" applyAlignment="1">
      <alignment/>
    </xf>
    <xf numFmtId="173" fontId="1" fillId="0" borderId="36" xfId="0" applyNumberFormat="1" applyFont="1" applyBorder="1" applyAlignment="1">
      <alignment/>
    </xf>
    <xf numFmtId="173" fontId="1" fillId="0" borderId="37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1" fillId="0" borderId="1" xfId="0" applyNumberFormat="1" applyFont="1" applyBorder="1" applyAlignment="1">
      <alignment/>
    </xf>
    <xf numFmtId="173" fontId="1" fillId="0" borderId="25" xfId="0" applyNumberFormat="1" applyFont="1" applyBorder="1" applyAlignment="1">
      <alignment horizontal="center"/>
    </xf>
    <xf numFmtId="173" fontId="1" fillId="0" borderId="38" xfId="0" applyNumberFormat="1" applyFont="1" applyBorder="1" applyAlignment="1">
      <alignment horizontal="center"/>
    </xf>
    <xf numFmtId="173" fontId="1" fillId="0" borderId="20" xfId="0" applyNumberFormat="1" applyFont="1" applyBorder="1" applyAlignment="1">
      <alignment horizontal="center"/>
    </xf>
    <xf numFmtId="173" fontId="1" fillId="0" borderId="24" xfId="0" applyNumberFormat="1" applyFont="1" applyBorder="1" applyAlignment="1">
      <alignment horizontal="center"/>
    </xf>
    <xf numFmtId="173" fontId="1" fillId="0" borderId="39" xfId="0" applyNumberFormat="1" applyFont="1" applyBorder="1" applyAlignment="1">
      <alignment horizontal="center"/>
    </xf>
    <xf numFmtId="173" fontId="1" fillId="0" borderId="40" xfId="0" applyNumberFormat="1" applyFont="1" applyBorder="1" applyAlignment="1">
      <alignment horizontal="center"/>
    </xf>
    <xf numFmtId="173" fontId="1" fillId="0" borderId="41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42" xfId="0" applyNumberFormat="1" applyFont="1" applyBorder="1" applyAlignment="1">
      <alignment horizontal="center"/>
    </xf>
    <xf numFmtId="173" fontId="1" fillId="0" borderId="43" xfId="0" applyNumberFormat="1" applyFont="1" applyFill="1" applyBorder="1" applyAlignment="1">
      <alignment/>
    </xf>
    <xf numFmtId="173" fontId="8" fillId="0" borderId="43" xfId="0" applyNumberFormat="1" applyFont="1" applyFill="1" applyBorder="1" applyAlignment="1">
      <alignment/>
    </xf>
    <xf numFmtId="173" fontId="8" fillId="0" borderId="44" xfId="0" applyNumberFormat="1" applyFont="1" applyFill="1" applyBorder="1" applyAlignment="1">
      <alignment/>
    </xf>
    <xf numFmtId="173" fontId="1" fillId="2" borderId="37" xfId="0" applyNumberFormat="1" applyFont="1" applyFill="1" applyBorder="1" applyAlignment="1">
      <alignment/>
    </xf>
    <xf numFmtId="173" fontId="2" fillId="2" borderId="45" xfId="0" applyNumberFormat="1" applyFont="1" applyFill="1" applyBorder="1" applyAlignment="1">
      <alignment/>
    </xf>
    <xf numFmtId="173" fontId="2" fillId="2" borderId="46" xfId="0" applyNumberFormat="1" applyFont="1" applyFill="1" applyBorder="1" applyAlignment="1">
      <alignment/>
    </xf>
    <xf numFmtId="173" fontId="2" fillId="2" borderId="47" xfId="0" applyNumberFormat="1" applyFont="1" applyFill="1" applyBorder="1" applyAlignment="1">
      <alignment/>
    </xf>
    <xf numFmtId="173" fontId="2" fillId="2" borderId="48" xfId="0" applyNumberFormat="1" applyFont="1" applyFill="1" applyBorder="1" applyAlignment="1">
      <alignment/>
    </xf>
    <xf numFmtId="1" fontId="2" fillId="2" borderId="15" xfId="0" applyNumberFormat="1" applyFont="1" applyFill="1" applyBorder="1" applyAlignment="1">
      <alignment/>
    </xf>
    <xf numFmtId="173" fontId="2" fillId="2" borderId="49" xfId="0" applyNumberFormat="1" applyFont="1" applyFill="1" applyBorder="1" applyAlignment="1">
      <alignment/>
    </xf>
    <xf numFmtId="173" fontId="2" fillId="2" borderId="50" xfId="0" applyNumberFormat="1" applyFont="1" applyFill="1" applyBorder="1" applyAlignment="1">
      <alignment/>
    </xf>
    <xf numFmtId="173" fontId="2" fillId="2" borderId="45" xfId="0" applyNumberFormat="1" applyFont="1" applyFill="1" applyBorder="1" applyAlignment="1">
      <alignment horizontal="center"/>
    </xf>
    <xf numFmtId="173" fontId="2" fillId="2" borderId="46" xfId="0" applyNumberFormat="1" applyFont="1" applyFill="1" applyBorder="1" applyAlignment="1">
      <alignment horizontal="center"/>
    </xf>
    <xf numFmtId="173" fontId="1" fillId="2" borderId="45" xfId="0" applyNumberFormat="1" applyFont="1" applyFill="1" applyBorder="1" applyAlignment="1">
      <alignment/>
    </xf>
    <xf numFmtId="173" fontId="2" fillId="2" borderId="47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73" fontId="1" fillId="2" borderId="35" xfId="0" applyNumberFormat="1" applyFont="1" applyFill="1" applyBorder="1" applyAlignment="1">
      <alignment/>
    </xf>
    <xf numFmtId="173" fontId="2" fillId="2" borderId="51" xfId="0" applyNumberFormat="1" applyFont="1" applyFill="1" applyBorder="1" applyAlignment="1">
      <alignment/>
    </xf>
    <xf numFmtId="173" fontId="2" fillId="2" borderId="42" xfId="0" applyNumberFormat="1" applyFont="1" applyFill="1" applyBorder="1" applyAlignment="1">
      <alignment/>
    </xf>
    <xf numFmtId="173" fontId="2" fillId="2" borderId="39" xfId="0" applyNumberFormat="1" applyFont="1" applyFill="1" applyBorder="1" applyAlignment="1">
      <alignment/>
    </xf>
    <xf numFmtId="49" fontId="2" fillId="2" borderId="42" xfId="0" applyNumberFormat="1" applyFont="1" applyFill="1" applyBorder="1" applyAlignment="1">
      <alignment/>
    </xf>
    <xf numFmtId="49" fontId="2" fillId="2" borderId="39" xfId="0" applyNumberFormat="1" applyFont="1" applyFill="1" applyBorder="1" applyAlignment="1">
      <alignment/>
    </xf>
    <xf numFmtId="173" fontId="1" fillId="2" borderId="51" xfId="0" applyNumberFormat="1" applyFont="1" applyFill="1" applyBorder="1" applyAlignment="1">
      <alignment/>
    </xf>
    <xf numFmtId="173" fontId="2" fillId="2" borderId="51" xfId="0" applyNumberFormat="1" applyFont="1" applyFill="1" applyBorder="1" applyAlignment="1">
      <alignment horizontal="center"/>
    </xf>
    <xf numFmtId="173" fontId="2" fillId="2" borderId="42" xfId="0" applyNumberFormat="1" applyFont="1" applyFill="1" applyBorder="1" applyAlignment="1">
      <alignment horizontal="center"/>
    </xf>
    <xf numFmtId="173" fontId="2" fillId="2" borderId="39" xfId="0" applyNumberFormat="1" applyFont="1" applyFill="1" applyBorder="1" applyAlignment="1">
      <alignment horizontal="center"/>
    </xf>
    <xf numFmtId="173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173" fontId="8" fillId="0" borderId="52" xfId="0" applyNumberFormat="1" applyFont="1" applyFill="1" applyBorder="1" applyAlignment="1">
      <alignment/>
    </xf>
    <xf numFmtId="173" fontId="10" fillId="0" borderId="52" xfId="0" applyNumberFormat="1" applyFont="1" applyFill="1" applyBorder="1" applyAlignment="1">
      <alignment/>
    </xf>
    <xf numFmtId="173" fontId="10" fillId="0" borderId="21" xfId="0" applyNumberFormat="1" applyFont="1" applyFill="1" applyBorder="1" applyAlignment="1">
      <alignment/>
    </xf>
    <xf numFmtId="0" fontId="8" fillId="0" borderId="0" xfId="0" applyFont="1" applyAlignment="1">
      <alignment/>
    </xf>
    <xf numFmtId="173" fontId="2" fillId="2" borderId="1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173" fontId="2" fillId="2" borderId="53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/>
    </xf>
    <xf numFmtId="173" fontId="1" fillId="0" borderId="54" xfId="0" applyNumberFormat="1" applyFont="1" applyBorder="1" applyAlignment="1">
      <alignment horizontal="center"/>
    </xf>
    <xf numFmtId="173" fontId="1" fillId="0" borderId="0" xfId="0" applyNumberFormat="1" applyFont="1" applyAlignment="1">
      <alignment/>
    </xf>
    <xf numFmtId="49" fontId="1" fillId="2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3" fontId="1" fillId="0" borderId="5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3" fontId="12" fillId="0" borderId="3" xfId="0" applyNumberFormat="1" applyFont="1" applyBorder="1" applyAlignment="1">
      <alignment/>
    </xf>
    <xf numFmtId="173" fontId="12" fillId="0" borderId="6" xfId="0" applyNumberFormat="1" applyFont="1" applyBorder="1" applyAlignment="1">
      <alignment/>
    </xf>
    <xf numFmtId="173" fontId="12" fillId="0" borderId="1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73" fontId="8" fillId="0" borderId="35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12" fillId="0" borderId="11" xfId="0" applyNumberFormat="1" applyFont="1" applyBorder="1" applyAlignment="1">
      <alignment/>
    </xf>
    <xf numFmtId="173" fontId="1" fillId="0" borderId="56" xfId="0" applyNumberFormat="1" applyFont="1" applyBorder="1" applyAlignment="1">
      <alignment/>
    </xf>
    <xf numFmtId="173" fontId="2" fillId="2" borderId="38" xfId="0" applyNumberFormat="1" applyFont="1" applyFill="1" applyBorder="1" applyAlignment="1">
      <alignment/>
    </xf>
    <xf numFmtId="0" fontId="1" fillId="2" borderId="45" xfId="0" applyFont="1" applyFill="1" applyBorder="1" applyAlignment="1">
      <alignment/>
    </xf>
    <xf numFmtId="173" fontId="2" fillId="2" borderId="45" xfId="0" applyNumberFormat="1" applyFont="1" applyFill="1" applyBorder="1" applyAlignment="1">
      <alignment/>
    </xf>
    <xf numFmtId="173" fontId="1" fillId="2" borderId="47" xfId="0" applyNumberFormat="1" applyFont="1" applyFill="1" applyBorder="1" applyAlignment="1">
      <alignment/>
    </xf>
    <xf numFmtId="173" fontId="1" fillId="0" borderId="8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173" fontId="8" fillId="2" borderId="4" xfId="0" applyNumberFormat="1" applyFont="1" applyFill="1" applyBorder="1" applyAlignment="1">
      <alignment/>
    </xf>
    <xf numFmtId="173" fontId="1" fillId="0" borderId="2" xfId="0" applyNumberFormat="1" applyFont="1" applyBorder="1" applyAlignment="1">
      <alignment horizontal="left" indent="1"/>
    </xf>
    <xf numFmtId="173" fontId="12" fillId="0" borderId="2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73" fontId="8" fillId="0" borderId="57" xfId="0" applyNumberFormat="1" applyFont="1" applyBorder="1" applyAlignment="1">
      <alignment/>
    </xf>
    <xf numFmtId="173" fontId="1" fillId="0" borderId="58" xfId="0" applyNumberFormat="1" applyFont="1" applyBorder="1" applyAlignment="1">
      <alignment horizontal="center"/>
    </xf>
    <xf numFmtId="173" fontId="2" fillId="0" borderId="40" xfId="0" applyNumberFormat="1" applyFont="1" applyFill="1" applyBorder="1" applyAlignment="1">
      <alignment/>
    </xf>
    <xf numFmtId="173" fontId="2" fillId="0" borderId="55" xfId="0" applyNumberFormat="1" applyFont="1" applyFill="1" applyBorder="1" applyAlignment="1">
      <alignment/>
    </xf>
    <xf numFmtId="173" fontId="2" fillId="0" borderId="41" xfId="0" applyNumberFormat="1" applyFont="1" applyFill="1" applyBorder="1" applyAlignment="1">
      <alignment/>
    </xf>
    <xf numFmtId="173" fontId="2" fillId="2" borderId="41" xfId="0" applyNumberFormat="1" applyFont="1" applyFill="1" applyBorder="1" applyAlignment="1">
      <alignment/>
    </xf>
    <xf numFmtId="173" fontId="2" fillId="2" borderId="55" xfId="0" applyNumberFormat="1" applyFont="1" applyFill="1" applyBorder="1" applyAlignment="1">
      <alignment/>
    </xf>
    <xf numFmtId="173" fontId="2" fillId="2" borderId="21" xfId="0" applyNumberFormat="1" applyFont="1" applyFill="1" applyBorder="1" applyAlignment="1">
      <alignment/>
    </xf>
    <xf numFmtId="173" fontId="8" fillId="0" borderId="7" xfId="0" applyNumberFormat="1" applyFont="1" applyBorder="1" applyAlignment="1">
      <alignment/>
    </xf>
    <xf numFmtId="173" fontId="1" fillId="0" borderId="59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3" fontId="8" fillId="2" borderId="20" xfId="0" applyNumberFormat="1" applyFont="1" applyFill="1" applyBorder="1" applyAlignment="1">
      <alignment/>
    </xf>
    <xf numFmtId="173" fontId="8" fillId="2" borderId="22" xfId="0" applyNumberFormat="1" applyFont="1" applyFill="1" applyBorder="1" applyAlignment="1">
      <alignment/>
    </xf>
    <xf numFmtId="173" fontId="8" fillId="2" borderId="11" xfId="0" applyNumberFormat="1" applyFont="1" applyFill="1" applyBorder="1" applyAlignment="1">
      <alignment/>
    </xf>
    <xf numFmtId="173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73" fontId="8" fillId="2" borderId="5" xfId="0" applyNumberFormat="1" applyFont="1" applyFill="1" applyBorder="1" applyAlignment="1">
      <alignment/>
    </xf>
    <xf numFmtId="173" fontId="8" fillId="2" borderId="2" xfId="0" applyNumberFormat="1" applyFont="1" applyFill="1" applyBorder="1" applyAlignment="1">
      <alignment/>
    </xf>
    <xf numFmtId="173" fontId="8" fillId="2" borderId="25" xfId="0" applyNumberFormat="1" applyFont="1" applyFill="1" applyBorder="1" applyAlignment="1">
      <alignment/>
    </xf>
    <xf numFmtId="173" fontId="8" fillId="2" borderId="24" xfId="0" applyNumberFormat="1" applyFont="1" applyFill="1" applyBorder="1" applyAlignment="1">
      <alignment/>
    </xf>
    <xf numFmtId="173" fontId="8" fillId="2" borderId="17" xfId="0" applyNumberFormat="1" applyFont="1" applyFill="1" applyBorder="1" applyAlignment="1">
      <alignment/>
    </xf>
    <xf numFmtId="173" fontId="8" fillId="2" borderId="38" xfId="0" applyNumberFormat="1" applyFont="1" applyFill="1" applyBorder="1" applyAlignment="1">
      <alignment/>
    </xf>
    <xf numFmtId="2" fontId="2" fillId="0" borderId="55" xfId="0" applyNumberFormat="1" applyFont="1" applyFill="1" applyBorder="1" applyAlignment="1">
      <alignment/>
    </xf>
    <xf numFmtId="180" fontId="1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173" fontId="10" fillId="2" borderId="21" xfId="0" applyNumberFormat="1" applyFont="1" applyFill="1" applyBorder="1" applyAlignment="1">
      <alignment/>
    </xf>
    <xf numFmtId="173" fontId="2" fillId="2" borderId="40" xfId="0" applyNumberFormat="1" applyFont="1" applyFill="1" applyBorder="1" applyAlignment="1">
      <alignment/>
    </xf>
    <xf numFmtId="173" fontId="10" fillId="2" borderId="60" xfId="0" applyNumberFormat="1" applyFont="1" applyFill="1" applyBorder="1" applyAlignment="1">
      <alignment/>
    </xf>
    <xf numFmtId="2" fontId="2" fillId="2" borderId="40" xfId="0" applyNumberFormat="1" applyFont="1" applyFill="1" applyBorder="1" applyAlignment="1">
      <alignment/>
    </xf>
    <xf numFmtId="173" fontId="10" fillId="2" borderId="56" xfId="0" applyNumberFormat="1" applyFont="1" applyFill="1" applyBorder="1" applyAlignment="1">
      <alignment/>
    </xf>
    <xf numFmtId="173" fontId="2" fillId="2" borderId="25" xfId="0" applyNumberFormat="1" applyFont="1" applyFill="1" applyBorder="1" applyAlignment="1">
      <alignment/>
    </xf>
    <xf numFmtId="173" fontId="10" fillId="2" borderId="20" xfId="0" applyNumberFormat="1" applyFont="1" applyFill="1" applyBorder="1" applyAlignment="1">
      <alignment/>
    </xf>
    <xf numFmtId="173" fontId="8" fillId="2" borderId="21" xfId="0" applyNumberFormat="1" applyFont="1" applyFill="1" applyBorder="1" applyAlignment="1">
      <alignment/>
    </xf>
    <xf numFmtId="176" fontId="1" fillId="2" borderId="0" xfId="0" applyNumberFormat="1" applyFont="1" applyFill="1" applyAlignment="1">
      <alignment/>
    </xf>
    <xf numFmtId="2" fontId="2" fillId="2" borderId="41" xfId="0" applyNumberFormat="1" applyFont="1" applyFill="1" applyBorder="1" applyAlignment="1">
      <alignment/>
    </xf>
    <xf numFmtId="173" fontId="1" fillId="0" borderId="29" xfId="0" applyNumberFormat="1" applyFont="1" applyFill="1" applyBorder="1" applyAlignment="1">
      <alignment horizontal="justify"/>
    </xf>
    <xf numFmtId="173" fontId="1" fillId="0" borderId="43" xfId="0" applyNumberFormat="1" applyFont="1" applyFill="1" applyBorder="1" applyAlignment="1">
      <alignment/>
    </xf>
    <xf numFmtId="173" fontId="1" fillId="0" borderId="61" xfId="0" applyNumberFormat="1" applyFont="1" applyBorder="1" applyAlignment="1">
      <alignment horizontal="center"/>
    </xf>
    <xf numFmtId="173" fontId="1" fillId="0" borderId="50" xfId="0" applyNumberFormat="1" applyFont="1" applyBorder="1" applyAlignment="1">
      <alignment horizontal="center"/>
    </xf>
    <xf numFmtId="173" fontId="1" fillId="0" borderId="40" xfId="0" applyNumberFormat="1" applyFont="1" applyBorder="1" applyAlignment="1">
      <alignment/>
    </xf>
    <xf numFmtId="173" fontId="8" fillId="2" borderId="62" xfId="0" applyNumberFormat="1" applyFont="1" applyFill="1" applyBorder="1" applyAlignment="1">
      <alignment/>
    </xf>
    <xf numFmtId="2" fontId="8" fillId="2" borderId="25" xfId="0" applyNumberFormat="1" applyFont="1" applyFill="1" applyBorder="1" applyAlignment="1">
      <alignment/>
    </xf>
    <xf numFmtId="2" fontId="8" fillId="2" borderId="62" xfId="0" applyNumberFormat="1" applyFont="1" applyFill="1" applyBorder="1" applyAlignment="1">
      <alignment/>
    </xf>
    <xf numFmtId="173" fontId="8" fillId="2" borderId="63" xfId="0" applyNumberFormat="1" applyFont="1" applyFill="1" applyBorder="1" applyAlignment="1">
      <alignment/>
    </xf>
    <xf numFmtId="2" fontId="8" fillId="2" borderId="63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73" fontId="10" fillId="0" borderId="39" xfId="0" applyNumberFormat="1" applyFont="1" applyFill="1" applyBorder="1" applyAlignment="1">
      <alignment/>
    </xf>
    <xf numFmtId="49" fontId="2" fillId="2" borderId="42" xfId="0" applyNumberFormat="1" applyFont="1" applyFill="1" applyBorder="1" applyAlignment="1">
      <alignment horizontal="center"/>
    </xf>
    <xf numFmtId="173" fontId="12" fillId="0" borderId="8" xfId="0" applyNumberFormat="1" applyFont="1" applyBorder="1" applyAlignment="1">
      <alignment/>
    </xf>
    <xf numFmtId="173" fontId="12" fillId="0" borderId="36" xfId="0" applyNumberFormat="1" applyFont="1" applyBorder="1" applyAlignment="1">
      <alignment/>
    </xf>
    <xf numFmtId="173" fontId="8" fillId="2" borderId="64" xfId="0" applyNumberFormat="1" applyFont="1" applyFill="1" applyBorder="1" applyAlignment="1">
      <alignment/>
    </xf>
    <xf numFmtId="173" fontId="10" fillId="2" borderId="65" xfId="0" applyNumberFormat="1" applyFont="1" applyFill="1" applyBorder="1" applyAlignment="1">
      <alignment/>
    </xf>
    <xf numFmtId="173" fontId="8" fillId="2" borderId="0" xfId="0" applyNumberFormat="1" applyFont="1" applyFill="1" applyBorder="1" applyAlignment="1">
      <alignment/>
    </xf>
    <xf numFmtId="173" fontId="1" fillId="0" borderId="31" xfId="0" applyNumberFormat="1" applyFont="1" applyBorder="1" applyAlignment="1">
      <alignment/>
    </xf>
    <xf numFmtId="173" fontId="1" fillId="0" borderId="66" xfId="0" applyNumberFormat="1" applyFont="1" applyBorder="1" applyAlignment="1">
      <alignment/>
    </xf>
    <xf numFmtId="173" fontId="12" fillId="0" borderId="7" xfId="0" applyNumberFormat="1" applyFont="1" applyBorder="1" applyAlignment="1">
      <alignment/>
    </xf>
    <xf numFmtId="173" fontId="12" fillId="0" borderId="34" xfId="0" applyNumberFormat="1" applyFont="1" applyBorder="1" applyAlignment="1">
      <alignment/>
    </xf>
    <xf numFmtId="173" fontId="1" fillId="0" borderId="2" xfId="0" applyNumberFormat="1" applyFont="1" applyFill="1" applyBorder="1" applyAlignment="1">
      <alignment/>
    </xf>
    <xf numFmtId="173" fontId="1" fillId="0" borderId="6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173" fontId="1" fillId="2" borderId="6" xfId="0" applyNumberFormat="1" applyFont="1" applyFill="1" applyBorder="1" applyAlignment="1">
      <alignment/>
    </xf>
    <xf numFmtId="173" fontId="1" fillId="2" borderId="11" xfId="0" applyNumberFormat="1" applyFont="1" applyFill="1" applyBorder="1" applyAlignment="1">
      <alignment/>
    </xf>
    <xf numFmtId="173" fontId="8" fillId="0" borderId="16" xfId="0" applyNumberFormat="1" applyFont="1" applyBorder="1" applyAlignment="1">
      <alignment/>
    </xf>
    <xf numFmtId="173" fontId="1" fillId="0" borderId="41" xfId="0" applyNumberFormat="1" applyFont="1" applyBorder="1" applyAlignment="1">
      <alignment/>
    </xf>
    <xf numFmtId="173" fontId="8" fillId="2" borderId="42" xfId="0" applyNumberFormat="1" applyFont="1" applyFill="1" applyBorder="1" applyAlignment="1">
      <alignment/>
    </xf>
    <xf numFmtId="173" fontId="1" fillId="0" borderId="48" xfId="0" applyNumberFormat="1" applyFont="1" applyBorder="1" applyAlignment="1">
      <alignment/>
    </xf>
    <xf numFmtId="173" fontId="1" fillId="0" borderId="8" xfId="0" applyNumberFormat="1" applyFont="1" applyFill="1" applyBorder="1" applyAlignment="1">
      <alignment/>
    </xf>
    <xf numFmtId="173" fontId="2" fillId="0" borderId="56" xfId="0" applyNumberFormat="1" applyFont="1" applyFill="1" applyBorder="1" applyAlignment="1">
      <alignment/>
    </xf>
    <xf numFmtId="173" fontId="1" fillId="0" borderId="7" xfId="0" applyNumberFormat="1" applyFont="1" applyFill="1" applyBorder="1" applyAlignment="1">
      <alignment/>
    </xf>
    <xf numFmtId="173" fontId="8" fillId="2" borderId="39" xfId="0" applyNumberFormat="1" applyFont="1" applyFill="1" applyBorder="1" applyAlignment="1">
      <alignment/>
    </xf>
    <xf numFmtId="173" fontId="2" fillId="2" borderId="20" xfId="0" applyNumberFormat="1" applyFont="1" applyFill="1" applyBorder="1" applyAlignment="1">
      <alignment/>
    </xf>
    <xf numFmtId="173" fontId="1" fillId="2" borderId="63" xfId="0" applyNumberFormat="1" applyFont="1" applyFill="1" applyBorder="1" applyAlignment="1">
      <alignment/>
    </xf>
    <xf numFmtId="173" fontId="1" fillId="2" borderId="64" xfId="0" applyNumberFormat="1" applyFont="1" applyFill="1" applyBorder="1" applyAlignment="1">
      <alignment/>
    </xf>
    <xf numFmtId="173" fontId="1" fillId="0" borderId="29" xfId="0" applyNumberFormat="1" applyFont="1" applyFill="1" applyBorder="1" applyAlignment="1">
      <alignment/>
    </xf>
    <xf numFmtId="173" fontId="1" fillId="2" borderId="16" xfId="0" applyNumberFormat="1" applyFont="1" applyFill="1" applyBorder="1" applyAlignment="1">
      <alignment/>
    </xf>
    <xf numFmtId="173" fontId="1" fillId="0" borderId="13" xfId="0" applyNumberFormat="1" applyFont="1" applyFill="1" applyBorder="1" applyAlignment="1">
      <alignment/>
    </xf>
    <xf numFmtId="173" fontId="1" fillId="0" borderId="31" xfId="0" applyNumberFormat="1" applyFont="1" applyFill="1" applyBorder="1" applyAlignment="1">
      <alignment/>
    </xf>
    <xf numFmtId="173" fontId="1" fillId="0" borderId="32" xfId="0" applyNumberFormat="1" applyFont="1" applyFill="1" applyBorder="1" applyAlignment="1">
      <alignment/>
    </xf>
    <xf numFmtId="173" fontId="12" fillId="0" borderId="8" xfId="0" applyNumberFormat="1" applyFont="1" applyFill="1" applyBorder="1" applyAlignment="1">
      <alignment/>
    </xf>
    <xf numFmtId="173" fontId="1" fillId="0" borderId="26" xfId="0" applyNumberFormat="1" applyFont="1" applyFill="1" applyBorder="1" applyAlignment="1">
      <alignment/>
    </xf>
    <xf numFmtId="173" fontId="1" fillId="0" borderId="27" xfId="0" applyNumberFormat="1" applyFont="1" applyFill="1" applyBorder="1" applyAlignment="1">
      <alignment/>
    </xf>
    <xf numFmtId="173" fontId="12" fillId="0" borderId="7" xfId="0" applyNumberFormat="1" applyFont="1" applyFill="1" applyBorder="1" applyAlignment="1">
      <alignment/>
    </xf>
    <xf numFmtId="173" fontId="12" fillId="0" borderId="6" xfId="0" applyNumberFormat="1" applyFont="1" applyFill="1" applyBorder="1" applyAlignment="1">
      <alignment/>
    </xf>
    <xf numFmtId="173" fontId="8" fillId="2" borderId="12" xfId="0" applyNumberFormat="1" applyFont="1" applyFill="1" applyBorder="1" applyAlignment="1">
      <alignment/>
    </xf>
    <xf numFmtId="173" fontId="8" fillId="2" borderId="13" xfId="0" applyNumberFormat="1" applyFont="1" applyFill="1" applyBorder="1" applyAlignment="1">
      <alignment/>
    </xf>
    <xf numFmtId="173" fontId="2" fillId="0" borderId="21" xfId="0" applyNumberFormat="1" applyFont="1" applyFill="1" applyBorder="1" applyAlignment="1">
      <alignment/>
    </xf>
    <xf numFmtId="173" fontId="12" fillId="0" borderId="34" xfId="0" applyNumberFormat="1" applyFont="1" applyFill="1" applyBorder="1" applyAlignment="1">
      <alignment/>
    </xf>
    <xf numFmtId="173" fontId="12" fillId="0" borderId="36" xfId="0" applyNumberFormat="1" applyFont="1" applyFill="1" applyBorder="1" applyAlignment="1">
      <alignment/>
    </xf>
    <xf numFmtId="173" fontId="12" fillId="0" borderId="11" xfId="0" applyNumberFormat="1" applyFont="1" applyFill="1" applyBorder="1" applyAlignment="1">
      <alignment/>
    </xf>
    <xf numFmtId="173" fontId="1" fillId="0" borderId="57" xfId="0" applyNumberFormat="1" applyFont="1" applyBorder="1" applyAlignment="1">
      <alignment/>
    </xf>
    <xf numFmtId="0" fontId="1" fillId="0" borderId="8" xfId="18" applyFont="1" applyBorder="1">
      <alignment/>
      <protection/>
    </xf>
    <xf numFmtId="173" fontId="1" fillId="0" borderId="10" xfId="0" applyNumberFormat="1" applyFont="1" applyBorder="1" applyAlignment="1">
      <alignment horizontal="center"/>
    </xf>
    <xf numFmtId="173" fontId="8" fillId="2" borderId="34" xfId="0" applyNumberFormat="1" applyFont="1" applyFill="1" applyBorder="1" applyAlignment="1">
      <alignment/>
    </xf>
    <xf numFmtId="173" fontId="8" fillId="2" borderId="36" xfId="0" applyNumberFormat="1" applyFont="1" applyFill="1" applyBorder="1" applyAlignment="1">
      <alignment/>
    </xf>
    <xf numFmtId="173" fontId="10" fillId="2" borderId="40" xfId="0" applyNumberFormat="1" applyFont="1" applyFill="1" applyBorder="1" applyAlignment="1">
      <alignment/>
    </xf>
    <xf numFmtId="173" fontId="10" fillId="2" borderId="41" xfId="0" applyNumberFormat="1" applyFont="1" applyFill="1" applyBorder="1" applyAlignment="1">
      <alignment/>
    </xf>
    <xf numFmtId="173" fontId="12" fillId="0" borderId="9" xfId="0" applyNumberFormat="1" applyFont="1" applyBorder="1" applyAlignment="1">
      <alignment/>
    </xf>
    <xf numFmtId="173" fontId="2" fillId="2" borderId="56" xfId="0" applyNumberFormat="1" applyFont="1" applyFill="1" applyBorder="1" applyAlignment="1">
      <alignment/>
    </xf>
    <xf numFmtId="173" fontId="1" fillId="0" borderId="63" xfId="0" applyNumberFormat="1" applyFont="1" applyBorder="1" applyAlignment="1">
      <alignment horizontal="center"/>
    </xf>
    <xf numFmtId="2" fontId="8" fillId="2" borderId="38" xfId="0" applyNumberFormat="1" applyFont="1" applyFill="1" applyBorder="1" applyAlignment="1">
      <alignment/>
    </xf>
    <xf numFmtId="173" fontId="1" fillId="0" borderId="34" xfId="0" applyNumberFormat="1" applyFont="1" applyFill="1" applyBorder="1" applyAlignment="1">
      <alignment/>
    </xf>
    <xf numFmtId="173" fontId="1" fillId="0" borderId="36" xfId="0" applyNumberFormat="1" applyFont="1" applyFill="1" applyBorder="1" applyAlignment="1">
      <alignment/>
    </xf>
    <xf numFmtId="173" fontId="1" fillId="0" borderId="11" xfId="0" applyNumberFormat="1" applyFont="1" applyFill="1" applyBorder="1" applyAlignment="1">
      <alignment/>
    </xf>
    <xf numFmtId="173" fontId="12" fillId="2" borderId="6" xfId="0" applyNumberFormat="1" applyFont="1" applyFill="1" applyBorder="1" applyAlignment="1">
      <alignment/>
    </xf>
    <xf numFmtId="173" fontId="12" fillId="2" borderId="20" xfId="0" applyNumberFormat="1" applyFont="1" applyFill="1" applyBorder="1" applyAlignment="1">
      <alignment/>
    </xf>
    <xf numFmtId="173" fontId="12" fillId="2" borderId="21" xfId="0" applyNumberFormat="1" applyFont="1" applyFill="1" applyBorder="1" applyAlignment="1">
      <alignment/>
    </xf>
    <xf numFmtId="1" fontId="12" fillId="2" borderId="20" xfId="0" applyNumberFormat="1" applyFont="1" applyFill="1" applyBorder="1" applyAlignment="1">
      <alignment/>
    </xf>
    <xf numFmtId="1" fontId="1" fillId="2" borderId="47" xfId="0" applyNumberFormat="1" applyFont="1" applyFill="1" applyBorder="1" applyAlignment="1">
      <alignment/>
    </xf>
    <xf numFmtId="1" fontId="1" fillId="2" borderId="39" xfId="0" applyNumberFormat="1" applyFont="1" applyFill="1" applyBorder="1" applyAlignment="1">
      <alignment/>
    </xf>
    <xf numFmtId="173" fontId="1" fillId="0" borderId="65" xfId="0" applyNumberFormat="1" applyFont="1" applyBorder="1" applyAlignment="1">
      <alignment horizontal="center"/>
    </xf>
    <xf numFmtId="173" fontId="8" fillId="2" borderId="59" xfId="0" applyNumberFormat="1" applyFont="1" applyFill="1" applyBorder="1" applyAlignment="1">
      <alignment/>
    </xf>
    <xf numFmtId="173" fontId="8" fillId="2" borderId="41" xfId="0" applyNumberFormat="1" applyFont="1" applyFill="1" applyBorder="1" applyAlignment="1">
      <alignment/>
    </xf>
    <xf numFmtId="173" fontId="12" fillId="0" borderId="59" xfId="0" applyNumberFormat="1" applyFont="1" applyBorder="1" applyAlignment="1">
      <alignment/>
    </xf>
    <xf numFmtId="173" fontId="1" fillId="0" borderId="6" xfId="0" applyNumberFormat="1" applyFont="1" applyBorder="1" applyAlignment="1">
      <alignment/>
    </xf>
    <xf numFmtId="173" fontId="12" fillId="0" borderId="3" xfId="0" applyNumberFormat="1" applyFont="1" applyFill="1" applyBorder="1" applyAlignment="1">
      <alignment/>
    </xf>
    <xf numFmtId="173" fontId="12" fillId="0" borderId="10" xfId="0" applyNumberFormat="1" applyFont="1" applyBorder="1" applyAlignment="1">
      <alignment/>
    </xf>
    <xf numFmtId="173" fontId="1" fillId="0" borderId="56" xfId="0" applyNumberFormat="1" applyFont="1" applyBorder="1" applyAlignment="1">
      <alignment horizontal="center"/>
    </xf>
    <xf numFmtId="173" fontId="1" fillId="0" borderId="55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73" fontId="12" fillId="0" borderId="31" xfId="0" applyNumberFormat="1" applyFont="1" applyBorder="1" applyAlignment="1">
      <alignment/>
    </xf>
    <xf numFmtId="173" fontId="12" fillId="0" borderId="66" xfId="0" applyNumberFormat="1" applyFont="1" applyBorder="1" applyAlignment="1">
      <alignment/>
    </xf>
    <xf numFmtId="173" fontId="8" fillId="2" borderId="55" xfId="0" applyNumberFormat="1" applyFont="1" applyFill="1" applyBorder="1" applyAlignment="1">
      <alignment/>
    </xf>
    <xf numFmtId="173" fontId="1" fillId="2" borderId="34" xfId="0" applyNumberFormat="1" applyFont="1" applyFill="1" applyBorder="1" applyAlignment="1">
      <alignment/>
    </xf>
    <xf numFmtId="173" fontId="1" fillId="2" borderId="36" xfId="0" applyNumberFormat="1" applyFont="1" applyFill="1" applyBorder="1" applyAlignment="1">
      <alignment/>
    </xf>
    <xf numFmtId="173" fontId="1" fillId="2" borderId="11" xfId="0" applyNumberFormat="1" applyFont="1" applyFill="1" applyBorder="1" applyAlignment="1">
      <alignment/>
    </xf>
    <xf numFmtId="173" fontId="1" fillId="2" borderId="40" xfId="0" applyNumberFormat="1" applyFont="1" applyFill="1" applyBorder="1" applyAlignment="1">
      <alignment/>
    </xf>
    <xf numFmtId="173" fontId="1" fillId="2" borderId="41" xfId="0" applyNumberFormat="1" applyFont="1" applyFill="1" applyBorder="1" applyAlignment="1">
      <alignment/>
    </xf>
    <xf numFmtId="173" fontId="1" fillId="2" borderId="21" xfId="0" applyNumberFormat="1" applyFont="1" applyFill="1" applyBorder="1" applyAlignment="1">
      <alignment/>
    </xf>
    <xf numFmtId="173" fontId="1" fillId="2" borderId="66" xfId="0" applyNumberFormat="1" applyFont="1" applyFill="1" applyBorder="1" applyAlignment="1">
      <alignment/>
    </xf>
    <xf numFmtId="173" fontId="1" fillId="2" borderId="55" xfId="0" applyNumberFormat="1" applyFont="1" applyFill="1" applyBorder="1" applyAlignment="1">
      <alignment/>
    </xf>
    <xf numFmtId="173" fontId="1" fillId="2" borderId="51" xfId="0" applyNumberFormat="1" applyFont="1" applyFill="1" applyBorder="1" applyAlignment="1">
      <alignment horizontal="center"/>
    </xf>
    <xf numFmtId="173" fontId="1" fillId="0" borderId="9" xfId="0" applyNumberFormat="1" applyFont="1" applyBorder="1" applyAlignment="1">
      <alignment/>
    </xf>
    <xf numFmtId="173" fontId="8" fillId="2" borderId="56" xfId="0" applyNumberFormat="1" applyFont="1" applyFill="1" applyBorder="1" applyAlignment="1">
      <alignment/>
    </xf>
    <xf numFmtId="173" fontId="1" fillId="0" borderId="7" xfId="0" applyNumberFormat="1" applyFont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9" xfId="0" applyNumberFormat="1" applyFont="1" applyFill="1" applyBorder="1" applyAlignment="1">
      <alignment/>
    </xf>
    <xf numFmtId="173" fontId="1" fillId="0" borderId="59" xfId="0" applyNumberFormat="1" applyFont="1" applyFill="1" applyBorder="1" applyAlignment="1">
      <alignment/>
    </xf>
    <xf numFmtId="173" fontId="1" fillId="2" borderId="3" xfId="0" applyNumberFormat="1" applyFont="1" applyFill="1" applyBorder="1" applyAlignment="1">
      <alignment/>
    </xf>
    <xf numFmtId="173" fontId="12" fillId="0" borderId="5" xfId="0" applyNumberFormat="1" applyFont="1" applyBorder="1" applyAlignment="1">
      <alignment/>
    </xf>
    <xf numFmtId="173" fontId="12" fillId="0" borderId="4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73" fontId="12" fillId="0" borderId="9" xfId="0" applyNumberFormat="1" applyFont="1" applyFill="1" applyBorder="1" applyAlignment="1">
      <alignment/>
    </xf>
    <xf numFmtId="173" fontId="12" fillId="0" borderId="59" xfId="0" applyNumberFormat="1" applyFont="1" applyFill="1" applyBorder="1" applyAlignment="1">
      <alignment/>
    </xf>
    <xf numFmtId="173" fontId="8" fillId="2" borderId="28" xfId="0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173" fontId="1" fillId="0" borderId="67" xfId="0" applyNumberFormat="1" applyFont="1" applyBorder="1" applyAlignment="1">
      <alignment/>
    </xf>
    <xf numFmtId="173" fontId="1" fillId="2" borderId="56" xfId="0" applyNumberFormat="1" applyFont="1" applyFill="1" applyBorder="1" applyAlignment="1">
      <alignment/>
    </xf>
    <xf numFmtId="173" fontId="12" fillId="0" borderId="12" xfId="0" applyNumberFormat="1" applyFont="1" applyBorder="1" applyAlignment="1">
      <alignment/>
    </xf>
    <xf numFmtId="173" fontId="12" fillId="0" borderId="13" xfId="0" applyNumberFormat="1" applyFont="1" applyBorder="1" applyAlignment="1">
      <alignment/>
    </xf>
    <xf numFmtId="173" fontId="12" fillId="0" borderId="28" xfId="0" applyNumberFormat="1" applyFont="1" applyBorder="1" applyAlignment="1">
      <alignment/>
    </xf>
    <xf numFmtId="173" fontId="1" fillId="0" borderId="68" xfId="0" applyNumberFormat="1" applyFont="1" applyBorder="1" applyAlignment="1">
      <alignment horizontal="center"/>
    </xf>
    <xf numFmtId="173" fontId="1" fillId="2" borderId="25" xfId="0" applyNumberFormat="1" applyFont="1" applyFill="1" applyBorder="1" applyAlignment="1">
      <alignment/>
    </xf>
    <xf numFmtId="173" fontId="1" fillId="2" borderId="24" xfId="0" applyNumberFormat="1" applyFont="1" applyFill="1" applyBorder="1" applyAlignment="1">
      <alignment/>
    </xf>
    <xf numFmtId="173" fontId="1" fillId="2" borderId="20" xfId="0" applyNumberFormat="1" applyFont="1" applyFill="1" applyBorder="1" applyAlignment="1">
      <alignment/>
    </xf>
    <xf numFmtId="180" fontId="8" fillId="2" borderId="63" xfId="0" applyNumberFormat="1" applyFont="1" applyFill="1" applyBorder="1" applyAlignment="1">
      <alignment/>
    </xf>
    <xf numFmtId="180" fontId="1" fillId="2" borderId="18" xfId="0" applyNumberFormat="1" applyFont="1" applyFill="1" applyBorder="1" applyAlignment="1">
      <alignment/>
    </xf>
    <xf numFmtId="180" fontId="1" fillId="2" borderId="17" xfId="0" applyNumberFormat="1" applyFont="1" applyFill="1" applyBorder="1" applyAlignment="1">
      <alignment/>
    </xf>
    <xf numFmtId="180" fontId="1" fillId="2" borderId="31" xfId="0" applyNumberFormat="1" applyFont="1" applyFill="1" applyBorder="1" applyAlignment="1">
      <alignment/>
    </xf>
    <xf numFmtId="180" fontId="1" fillId="0" borderId="31" xfId="0" applyNumberFormat="1" applyFont="1" applyBorder="1" applyAlignment="1">
      <alignment/>
    </xf>
    <xf numFmtId="180" fontId="10" fillId="0" borderId="55" xfId="0" applyNumberFormat="1" applyFont="1" applyFill="1" applyBorder="1" applyAlignment="1">
      <alignment/>
    </xf>
    <xf numFmtId="173" fontId="1" fillId="0" borderId="8" xfId="18" applyNumberFormat="1" applyFont="1" applyBorder="1">
      <alignment/>
      <protection/>
    </xf>
    <xf numFmtId="180" fontId="1" fillId="0" borderId="66" xfId="0" applyNumberFormat="1" applyFont="1" applyBorder="1" applyAlignment="1">
      <alignment/>
    </xf>
    <xf numFmtId="173" fontId="1" fillId="2" borderId="59" xfId="0" applyNumberFormat="1" applyFont="1" applyFill="1" applyBorder="1" applyAlignment="1">
      <alignment/>
    </xf>
    <xf numFmtId="49" fontId="2" fillId="2" borderId="51" xfId="0" applyNumberFormat="1" applyFont="1" applyFill="1" applyBorder="1" applyAlignment="1">
      <alignment horizontal="center" wrapText="1"/>
    </xf>
    <xf numFmtId="49" fontId="2" fillId="2" borderId="42" xfId="0" applyNumberFormat="1" applyFont="1" applyFill="1" applyBorder="1" applyAlignment="1">
      <alignment horizontal="center" wrapText="1"/>
    </xf>
    <xf numFmtId="1" fontId="2" fillId="2" borderId="42" xfId="0" applyNumberFormat="1" applyFont="1" applyFill="1" applyBorder="1" applyAlignment="1">
      <alignment horizontal="center" wrapText="1"/>
    </xf>
    <xf numFmtId="1" fontId="2" fillId="2" borderId="39" xfId="0" applyNumberFormat="1" applyFont="1" applyFill="1" applyBorder="1" applyAlignment="1">
      <alignment horizontal="center" wrapText="1"/>
    </xf>
    <xf numFmtId="49" fontId="2" fillId="2" borderId="45" xfId="0" applyNumberFormat="1" applyFont="1" applyFill="1" applyBorder="1" applyAlignment="1">
      <alignment horizontal="center" wrapText="1"/>
    </xf>
    <xf numFmtId="49" fontId="2" fillId="2" borderId="46" xfId="0" applyNumberFormat="1" applyFont="1" applyFill="1" applyBorder="1" applyAlignment="1">
      <alignment horizontal="center" wrapText="1"/>
    </xf>
    <xf numFmtId="49" fontId="2" fillId="2" borderId="47" xfId="0" applyNumberFormat="1" applyFont="1" applyFill="1" applyBorder="1" applyAlignment="1">
      <alignment horizontal="center" wrapText="1"/>
    </xf>
    <xf numFmtId="1" fontId="2" fillId="2" borderId="51" xfId="0" applyNumberFormat="1" applyFont="1" applyFill="1" applyBorder="1" applyAlignment="1">
      <alignment horizontal="center" wrapText="1"/>
    </xf>
    <xf numFmtId="1" fontId="2" fillId="2" borderId="47" xfId="0" applyNumberFormat="1" applyFont="1" applyFill="1" applyBorder="1" applyAlignment="1">
      <alignment horizontal="center" wrapText="1"/>
    </xf>
    <xf numFmtId="1" fontId="2" fillId="2" borderId="46" xfId="0" applyNumberFormat="1" applyFont="1" applyFill="1" applyBorder="1" applyAlignment="1">
      <alignment horizontal="center" wrapText="1"/>
    </xf>
    <xf numFmtId="173" fontId="2" fillId="2" borderId="45" xfId="0" applyNumberFormat="1" applyFont="1" applyFill="1" applyBorder="1" applyAlignment="1">
      <alignment horizontal="center" vertical="center" wrapText="1"/>
    </xf>
    <xf numFmtId="173" fontId="2" fillId="2" borderId="46" xfId="0" applyNumberFormat="1" applyFont="1" applyFill="1" applyBorder="1" applyAlignment="1">
      <alignment horizontal="center" vertical="center" wrapText="1"/>
    </xf>
    <xf numFmtId="173" fontId="2" fillId="2" borderId="47" xfId="0" applyNumberFormat="1" applyFont="1" applyFill="1" applyBorder="1" applyAlignment="1">
      <alignment horizontal="center" vertical="center" wrapText="1"/>
    </xf>
    <xf numFmtId="173" fontId="2" fillId="2" borderId="1" xfId="0" applyNumberFormat="1" applyFont="1" applyFill="1" applyBorder="1" applyAlignment="1">
      <alignment horizontal="center" vertical="center" wrapText="1"/>
    </xf>
    <xf numFmtId="173" fontId="2" fillId="2" borderId="0" xfId="0" applyNumberFormat="1" applyFont="1" applyFill="1" applyBorder="1" applyAlignment="1">
      <alignment horizontal="center" vertical="center" wrapText="1"/>
    </xf>
    <xf numFmtId="173" fontId="2" fillId="2" borderId="53" xfId="0" applyNumberFormat="1" applyFont="1" applyFill="1" applyBorder="1" applyAlignment="1">
      <alignment horizontal="center" vertical="center" wrapText="1"/>
    </xf>
    <xf numFmtId="1" fontId="2" fillId="2" borderId="45" xfId="0" applyNumberFormat="1" applyFont="1" applyFill="1" applyBorder="1" applyAlignment="1">
      <alignment horizontal="center" wrapText="1"/>
    </xf>
    <xf numFmtId="49" fontId="2" fillId="2" borderId="39" xfId="0" applyNumberFormat="1" applyFont="1" applyFill="1" applyBorder="1" applyAlignment="1">
      <alignment horizont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1" fontId="2" fillId="2" borderId="45" xfId="0" applyNumberFormat="1" applyFont="1" applyFill="1" applyBorder="1" applyAlignment="1">
      <alignment horizontal="center" vertical="center" wrapText="1"/>
    </xf>
    <xf numFmtId="1" fontId="2" fillId="2" borderId="46" xfId="0" applyNumberFormat="1" applyFont="1" applyFill="1" applyBorder="1" applyAlignment="1">
      <alignment horizontal="center" vertical="center" wrapText="1"/>
    </xf>
    <xf numFmtId="1" fontId="2" fillId="2" borderId="47" xfId="0" applyNumberFormat="1" applyFont="1" applyFill="1" applyBorder="1" applyAlignment="1">
      <alignment horizontal="center" vertical="center" wrapText="1"/>
    </xf>
    <xf numFmtId="1" fontId="2" fillId="2" borderId="51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 wrapText="1"/>
    </xf>
    <xf numFmtId="1" fontId="2" fillId="2" borderId="39" xfId="0" applyNumberFormat="1" applyFont="1" applyFill="1" applyBorder="1" applyAlignment="1">
      <alignment horizontal="center" vertical="center" wrapText="1"/>
    </xf>
    <xf numFmtId="1" fontId="2" fillId="2" borderId="45" xfId="0" applyNumberFormat="1" applyFont="1" applyFill="1" applyBorder="1" applyAlignment="1">
      <alignment horizontal="center" vertical="center"/>
    </xf>
    <xf numFmtId="1" fontId="2" fillId="2" borderId="46" xfId="0" applyNumberFormat="1" applyFont="1" applyFill="1" applyBorder="1" applyAlignment="1">
      <alignment horizontal="center" vertical="center"/>
    </xf>
    <xf numFmtId="1" fontId="2" fillId="2" borderId="47" xfId="0" applyNumberFormat="1" applyFont="1" applyFill="1" applyBorder="1" applyAlignment="1">
      <alignment horizontal="center" vertical="center"/>
    </xf>
    <xf numFmtId="1" fontId="2" fillId="2" borderId="51" xfId="0" applyNumberFormat="1" applyFont="1" applyFill="1" applyBorder="1" applyAlignment="1">
      <alignment horizontal="center" vertical="center"/>
    </xf>
    <xf numFmtId="1" fontId="2" fillId="2" borderId="42" xfId="0" applyNumberFormat="1" applyFont="1" applyFill="1" applyBorder="1" applyAlignment="1">
      <alignment horizontal="center" vertical="center"/>
    </xf>
    <xf numFmtId="1" fontId="2" fillId="2" borderId="39" xfId="0" applyNumberFormat="1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173" fontId="2" fillId="2" borderId="51" xfId="0" applyNumberFormat="1" applyFont="1" applyFill="1" applyBorder="1" applyAlignment="1">
      <alignment horizontal="center"/>
    </xf>
    <xf numFmtId="173" fontId="2" fillId="2" borderId="42" xfId="0" applyNumberFormat="1" applyFont="1" applyFill="1" applyBorder="1" applyAlignment="1">
      <alignment horizontal="center"/>
    </xf>
    <xf numFmtId="173" fontId="2" fillId="2" borderId="39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49" fontId="2" fillId="2" borderId="53" xfId="0" applyNumberFormat="1" applyFont="1" applyFill="1" applyBorder="1" applyAlignment="1">
      <alignment horizontal="center" wrapText="1"/>
    </xf>
    <xf numFmtId="173" fontId="2" fillId="2" borderId="45" xfId="0" applyNumberFormat="1" applyFont="1" applyFill="1" applyBorder="1" applyAlignment="1">
      <alignment horizontal="center"/>
    </xf>
    <xf numFmtId="173" fontId="2" fillId="2" borderId="46" xfId="0" applyNumberFormat="1" applyFont="1" applyFill="1" applyBorder="1" applyAlignment="1">
      <alignment horizontal="center"/>
    </xf>
    <xf numFmtId="173" fontId="2" fillId="2" borderId="47" xfId="0" applyNumberFormat="1" applyFont="1" applyFill="1" applyBorder="1" applyAlignment="1">
      <alignment horizontal="center"/>
    </xf>
    <xf numFmtId="173" fontId="2" fillId="2" borderId="45" xfId="0" applyNumberFormat="1" applyFont="1" applyFill="1" applyBorder="1" applyAlignment="1">
      <alignment horizont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3" fontId="2" fillId="2" borderId="51" xfId="0" applyNumberFormat="1" applyFont="1" applyFill="1" applyBorder="1" applyAlignment="1">
      <alignment horizontal="center" vertical="center" wrapText="1"/>
    </xf>
    <xf numFmtId="173" fontId="2" fillId="2" borderId="42" xfId="0" applyNumberFormat="1" applyFont="1" applyFill="1" applyBorder="1" applyAlignment="1">
      <alignment horizontal="center" vertical="center" wrapText="1"/>
    </xf>
    <xf numFmtId="173" fontId="2" fillId="2" borderId="39" xfId="0" applyNumberFormat="1" applyFont="1" applyFill="1" applyBorder="1" applyAlignment="1">
      <alignment horizontal="center" vertical="center" wrapText="1"/>
    </xf>
    <xf numFmtId="173" fontId="2" fillId="2" borderId="46" xfId="0" applyNumberFormat="1" applyFont="1" applyFill="1" applyBorder="1" applyAlignment="1">
      <alignment horizontal="center" wrapText="1"/>
    </xf>
    <xf numFmtId="173" fontId="2" fillId="2" borderId="47" xfId="0" applyNumberFormat="1" applyFont="1" applyFill="1" applyBorder="1" applyAlignment="1">
      <alignment horizontal="center" wrapText="1"/>
    </xf>
    <xf numFmtId="1" fontId="2" fillId="2" borderId="5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173" fontId="2" fillId="2" borderId="26" xfId="0" applyNumberFormat="1" applyFont="1" applyFill="1" applyBorder="1" applyAlignment="1">
      <alignment horizontal="center" vertical="center" wrapText="1"/>
    </xf>
    <xf numFmtId="173" fontId="2" fillId="2" borderId="27" xfId="0" applyNumberFormat="1" applyFont="1" applyFill="1" applyBorder="1" applyAlignment="1">
      <alignment horizontal="center" vertical="center" wrapText="1"/>
    </xf>
    <xf numFmtId="173" fontId="2" fillId="2" borderId="16" xfId="0" applyNumberFormat="1" applyFont="1" applyFill="1" applyBorder="1" applyAlignment="1">
      <alignment horizontal="center" vertical="center" wrapText="1"/>
    </xf>
    <xf numFmtId="173" fontId="2" fillId="2" borderId="34" xfId="0" applyNumberFormat="1" applyFont="1" applyFill="1" applyBorder="1" applyAlignment="1">
      <alignment horizontal="center" vertical="center" wrapText="1"/>
    </xf>
    <xf numFmtId="173" fontId="2" fillId="2" borderId="36" xfId="0" applyNumberFormat="1" applyFont="1" applyFill="1" applyBorder="1" applyAlignment="1">
      <alignment horizontal="center" vertical="center" wrapText="1"/>
    </xf>
    <xf numFmtId="173" fontId="2" fillId="2" borderId="11" xfId="0" applyNumberFormat="1" applyFont="1" applyFill="1" applyBorder="1" applyAlignment="1">
      <alignment horizontal="center" vertical="center" wrapText="1"/>
    </xf>
    <xf numFmtId="173" fontId="2" fillId="2" borderId="45" xfId="0" applyNumberFormat="1" applyFont="1" applyFill="1" applyBorder="1" applyAlignment="1">
      <alignment horizontal="center"/>
    </xf>
    <xf numFmtId="173" fontId="2" fillId="2" borderId="46" xfId="0" applyNumberFormat="1" applyFont="1" applyFill="1" applyBorder="1" applyAlignment="1">
      <alignment horizontal="center"/>
    </xf>
    <xf numFmtId="173" fontId="2" fillId="2" borderId="69" xfId="0" applyNumberFormat="1" applyFont="1" applyFill="1" applyBorder="1" applyAlignment="1">
      <alignment horizontal="center" vertical="center" wrapText="1"/>
    </xf>
    <xf numFmtId="173" fontId="2" fillId="2" borderId="57" xfId="0" applyNumberFormat="1" applyFont="1" applyFill="1" applyBorder="1" applyAlignment="1">
      <alignment horizontal="center" vertical="center" wrapText="1"/>
    </xf>
    <xf numFmtId="173" fontId="2" fillId="2" borderId="23" xfId="0" applyNumberFormat="1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69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173" fontId="2" fillId="2" borderId="51" xfId="0" applyNumberFormat="1" applyFont="1" applyFill="1" applyBorder="1" applyAlignment="1">
      <alignment horizontal="center" wrapText="1"/>
    </xf>
    <xf numFmtId="173" fontId="2" fillId="2" borderId="42" xfId="0" applyNumberFormat="1" applyFont="1" applyFill="1" applyBorder="1" applyAlignment="1">
      <alignment horizontal="center" wrapText="1"/>
    </xf>
    <xf numFmtId="173" fontId="2" fillId="2" borderId="39" xfId="0" applyNumberFormat="1" applyFont="1" applyFill="1" applyBorder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3" fontId="2" fillId="2" borderId="42" xfId="0" applyNumberFormat="1" applyFont="1" applyFill="1" applyBorder="1" applyAlignment="1">
      <alignment horizontal="center"/>
    </xf>
    <xf numFmtId="173" fontId="2" fillId="2" borderId="39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общий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B194"/>
  <sheetViews>
    <sheetView tabSelected="1" view="pageBreakPreview" zoomScale="75" zoomScaleNormal="62" zoomScaleSheetLayoutView="75" workbookViewId="0" topLeftCell="B3">
      <pane xSplit="1" ySplit="5" topLeftCell="C8" activePane="bottomRight" state="frozen"/>
      <selection pane="topLeft" activeCell="B3" sqref="B3"/>
      <selection pane="topRight" activeCell="C3" sqref="C3"/>
      <selection pane="bottomLeft" activeCell="B8" sqref="B8"/>
      <selection pane="bottomRight" activeCell="BZ20" sqref="BZ20"/>
    </sheetView>
  </sheetViews>
  <sheetFormatPr defaultColWidth="9.00390625" defaultRowHeight="12.75"/>
  <cols>
    <col min="1" max="1" width="7.625" style="1" customWidth="1"/>
    <col min="2" max="2" width="30.25390625" style="45" customWidth="1"/>
    <col min="3" max="3" width="14.625" style="45" customWidth="1"/>
    <col min="4" max="4" width="13.25390625" style="45" customWidth="1"/>
    <col min="5" max="5" width="12.875" style="45" customWidth="1"/>
    <col min="6" max="6" width="13.625" style="45" customWidth="1"/>
    <col min="7" max="7" width="14.125" style="45" customWidth="1"/>
    <col min="8" max="8" width="10.00390625" style="45" customWidth="1"/>
    <col min="9" max="9" width="10.125" style="45" customWidth="1"/>
    <col min="10" max="10" width="10.75390625" style="45" customWidth="1"/>
    <col min="11" max="11" width="9.125" style="45" customWidth="1"/>
    <col min="12" max="12" width="14.00390625" style="45" customWidth="1"/>
    <col min="13" max="13" width="14.875" style="45" customWidth="1"/>
    <col min="14" max="14" width="11.125" style="45" customWidth="1"/>
    <col min="15" max="15" width="14.00390625" style="45" customWidth="1"/>
    <col min="16" max="16" width="15.75390625" style="45" customWidth="1"/>
    <col min="17" max="17" width="9.625" style="45" customWidth="1"/>
    <col min="18" max="18" width="10.625" style="45" customWidth="1"/>
    <col min="19" max="19" width="13.00390625" style="45" customWidth="1"/>
    <col min="20" max="20" width="13.75390625" style="45" customWidth="1"/>
    <col min="21" max="21" width="12.875" style="45" customWidth="1"/>
    <col min="22" max="22" width="12.00390625" style="45" customWidth="1"/>
    <col min="23" max="23" width="10.00390625" style="45" customWidth="1"/>
    <col min="24" max="24" width="14.125" style="45" customWidth="1"/>
    <col min="25" max="25" width="11.375" style="45" customWidth="1"/>
    <col min="26" max="26" width="9.375" style="45" customWidth="1"/>
    <col min="27" max="27" width="12.875" style="45" customWidth="1"/>
    <col min="28" max="28" width="12.125" style="45" customWidth="1"/>
    <col min="29" max="29" width="10.25390625" style="45" customWidth="1"/>
    <col min="30" max="30" width="12.875" style="45" customWidth="1"/>
    <col min="31" max="31" width="13.00390625" style="45" customWidth="1"/>
    <col min="32" max="32" width="11.125" style="45" customWidth="1"/>
    <col min="33" max="33" width="13.00390625" style="45" customWidth="1"/>
    <col min="34" max="34" width="12.875" style="45" customWidth="1"/>
    <col min="35" max="38" width="10.25390625" style="45" customWidth="1"/>
    <col min="39" max="39" width="10.625" style="45" customWidth="1"/>
    <col min="40" max="40" width="10.00390625" style="45" customWidth="1"/>
    <col min="41" max="41" width="9.25390625" style="45" customWidth="1"/>
    <col min="42" max="42" width="10.00390625" style="45" customWidth="1"/>
    <col min="43" max="43" width="11.125" style="45" customWidth="1"/>
    <col min="44" max="44" width="12.75390625" style="45" customWidth="1"/>
    <col min="45" max="45" width="12.00390625" style="45" customWidth="1"/>
    <col min="46" max="46" width="11.375" style="45" customWidth="1"/>
    <col min="47" max="47" width="11.75390625" style="45" customWidth="1"/>
    <col min="48" max="48" width="11.375" style="45" customWidth="1"/>
    <col min="49" max="49" width="11.75390625" style="45" customWidth="1"/>
    <col min="50" max="50" width="7.875" style="45" customWidth="1"/>
    <col min="51" max="51" width="14.125" style="45" customWidth="1"/>
    <col min="52" max="52" width="12.875" style="45" customWidth="1"/>
    <col min="53" max="53" width="11.625" style="45" customWidth="1"/>
    <col min="54" max="54" width="13.375" style="45" customWidth="1"/>
    <col min="55" max="55" width="13.125" style="45" customWidth="1"/>
    <col min="56" max="56" width="12.375" style="45" customWidth="1"/>
    <col min="57" max="57" width="10.00390625" style="45" customWidth="1"/>
    <col min="58" max="58" width="9.375" style="45" customWidth="1"/>
    <col min="59" max="59" width="10.75390625" style="45" customWidth="1"/>
    <col min="60" max="60" width="13.125" style="45" customWidth="1"/>
    <col min="61" max="61" width="10.875" style="45" customWidth="1"/>
    <col min="62" max="62" width="12.00390625" style="45" customWidth="1"/>
    <col min="63" max="63" width="10.875" style="45" customWidth="1"/>
    <col min="64" max="64" width="10.75390625" style="45" customWidth="1"/>
    <col min="65" max="65" width="10.875" style="45" customWidth="1"/>
    <col min="66" max="66" width="10.375" style="45" customWidth="1"/>
    <col min="67" max="67" width="11.00390625" style="45" customWidth="1"/>
    <col min="68" max="68" width="10.75390625" style="45" customWidth="1"/>
    <col min="69" max="69" width="10.625" style="45" customWidth="1"/>
    <col min="70" max="70" width="11.625" style="45" customWidth="1"/>
    <col min="71" max="71" width="9.25390625" style="45" customWidth="1"/>
    <col min="72" max="72" width="12.375" style="45" hidden="1" customWidth="1"/>
    <col min="73" max="73" width="12.625" style="45" hidden="1" customWidth="1"/>
    <col min="74" max="74" width="10.125" style="45" hidden="1" customWidth="1"/>
    <col min="75" max="76" width="8.125" style="45" hidden="1" customWidth="1"/>
    <col min="77" max="77" width="13.25390625" style="45" hidden="1" customWidth="1"/>
    <col min="78" max="78" width="11.00390625" style="45" customWidth="1"/>
    <col min="79" max="79" width="10.875" style="45" bestFit="1" customWidth="1"/>
    <col min="80" max="80" width="11.875" style="45" customWidth="1"/>
    <col min="81" max="83" width="13.00390625" style="45" hidden="1" customWidth="1"/>
    <col min="84" max="86" width="13.00390625" style="45" customWidth="1"/>
    <col min="87" max="88" width="10.875" style="45" customWidth="1"/>
    <col min="89" max="89" width="10.75390625" style="45" customWidth="1"/>
    <col min="90" max="92" width="13.00390625" style="45" hidden="1" customWidth="1"/>
    <col min="93" max="93" width="13.375" style="45" hidden="1" customWidth="1"/>
    <col min="94" max="94" width="10.75390625" style="45" hidden="1" customWidth="1"/>
    <col min="95" max="95" width="14.875" style="45" hidden="1" customWidth="1"/>
    <col min="96" max="96" width="12.75390625" style="45" customWidth="1"/>
    <col min="97" max="97" width="11.25390625" style="45" customWidth="1"/>
    <col min="98" max="98" width="12.00390625" style="45" customWidth="1"/>
    <col min="99" max="99" width="10.875" style="45" customWidth="1"/>
    <col min="100" max="100" width="11.375" style="45" customWidth="1"/>
    <col min="101" max="101" width="11.00390625" style="45" customWidth="1"/>
    <col min="102" max="102" width="10.875" style="45" customWidth="1"/>
    <col min="103" max="104" width="10.25390625" style="45" customWidth="1"/>
    <col min="105" max="116" width="13.75390625" style="45" customWidth="1"/>
    <col min="117" max="117" width="13.125" style="45" customWidth="1"/>
    <col min="118" max="118" width="12.625" style="45" customWidth="1"/>
    <col min="119" max="119" width="11.25390625" style="45" customWidth="1"/>
    <col min="120" max="122" width="13.75390625" style="45" customWidth="1"/>
    <col min="123" max="123" width="17.00390625" style="45" customWidth="1"/>
    <col min="124" max="124" width="15.625" style="45" customWidth="1"/>
    <col min="125" max="125" width="15.875" style="45" customWidth="1"/>
    <col min="126" max="126" width="12.375" style="45" customWidth="1"/>
    <col min="127" max="127" width="14.125" style="45" customWidth="1"/>
    <col min="128" max="143" width="12.375" style="45" customWidth="1"/>
    <col min="144" max="144" width="11.375" style="45" customWidth="1"/>
    <col min="145" max="145" width="10.75390625" style="45" customWidth="1"/>
    <col min="146" max="146" width="10.25390625" style="45" customWidth="1"/>
    <col min="147" max="148" width="11.125" style="45" customWidth="1"/>
    <col min="149" max="149" width="10.25390625" style="45" customWidth="1"/>
    <col min="150" max="150" width="11.125" style="45" customWidth="1"/>
    <col min="151" max="151" width="10.25390625" style="45" customWidth="1"/>
    <col min="152" max="152" width="10.00390625" style="45" customWidth="1"/>
    <col min="153" max="153" width="11.25390625" style="45" customWidth="1"/>
    <col min="154" max="154" width="11.125" style="45" customWidth="1"/>
    <col min="155" max="156" width="10.875" style="45" customWidth="1"/>
    <col min="157" max="157" width="11.125" style="45" customWidth="1"/>
    <col min="158" max="160" width="10.625" style="45" customWidth="1"/>
    <col min="161" max="161" width="9.00390625" style="45" customWidth="1"/>
    <col min="162" max="162" width="10.625" style="45" customWidth="1"/>
    <col min="163" max="163" width="10.125" style="45" customWidth="1"/>
    <col min="164" max="167" width="9.25390625" style="45" customWidth="1"/>
    <col min="168" max="168" width="14.25390625" style="45" customWidth="1"/>
    <col min="169" max="169" width="13.625" style="45" customWidth="1"/>
    <col min="170" max="170" width="13.00390625" style="45" customWidth="1"/>
    <col min="171" max="171" width="21.875" style="45" customWidth="1"/>
    <col min="172" max="172" width="21.375" style="45" customWidth="1"/>
    <col min="173" max="173" width="7.75390625" style="45" customWidth="1"/>
    <col min="174" max="174" width="4.00390625" style="45" customWidth="1"/>
    <col min="175" max="175" width="14.25390625" style="45" customWidth="1"/>
    <col min="176" max="16384" width="9.125" style="45" customWidth="1"/>
  </cols>
  <sheetData>
    <row r="3" spans="1:184" ht="47.25" customHeight="1">
      <c r="A3" s="53" t="s">
        <v>33</v>
      </c>
      <c r="B3" s="176"/>
      <c r="C3" s="57" t="s">
        <v>79</v>
      </c>
      <c r="D3" s="58"/>
      <c r="E3" s="58"/>
      <c r="F3" s="58"/>
      <c r="G3" s="58"/>
      <c r="H3" s="58"/>
      <c r="I3" s="58"/>
      <c r="J3" s="58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</row>
    <row r="4" spans="1:184" ht="33.75" customHeight="1" thickBot="1">
      <c r="A4" s="53"/>
      <c r="B4" s="53"/>
      <c r="C4" s="58"/>
      <c r="D4" s="58"/>
      <c r="E4" s="58" t="s">
        <v>124</v>
      </c>
      <c r="F4" s="58"/>
      <c r="G4" s="58"/>
      <c r="H4" s="58"/>
      <c r="I4" s="58"/>
      <c r="J4" s="58"/>
      <c r="K4" s="53"/>
      <c r="L4" s="117"/>
      <c r="M4" s="117"/>
      <c r="N4" s="53" t="s">
        <v>80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</row>
    <row r="5" spans="1:173" s="85" customFormat="1" ht="54.75" customHeight="1">
      <c r="A5" s="73" t="s">
        <v>19</v>
      </c>
      <c r="B5" s="83" t="s">
        <v>43</v>
      </c>
      <c r="C5" s="122" t="s">
        <v>86</v>
      </c>
      <c r="D5" s="75"/>
      <c r="E5" s="123"/>
      <c r="F5" s="75"/>
      <c r="G5" s="75" t="s">
        <v>44</v>
      </c>
      <c r="H5" s="75"/>
      <c r="I5" s="81"/>
      <c r="J5" s="82" t="s">
        <v>77</v>
      </c>
      <c r="K5" s="82"/>
      <c r="L5" s="121"/>
      <c r="M5" s="82" t="s">
        <v>45</v>
      </c>
      <c r="N5" s="76"/>
      <c r="O5" s="75" t="s">
        <v>87</v>
      </c>
      <c r="P5" s="75"/>
      <c r="Q5" s="75"/>
      <c r="R5" s="343" t="s">
        <v>92</v>
      </c>
      <c r="S5" s="344"/>
      <c r="T5" s="345"/>
      <c r="U5" s="77" t="s">
        <v>46</v>
      </c>
      <c r="V5" s="78">
        <v>90411</v>
      </c>
      <c r="W5" s="79"/>
      <c r="X5" s="80" t="s">
        <v>94</v>
      </c>
      <c r="Y5" s="75" t="s">
        <v>82</v>
      </c>
      <c r="Z5" s="75"/>
      <c r="AA5" s="340" t="s">
        <v>55</v>
      </c>
      <c r="AB5" s="341"/>
      <c r="AC5" s="342"/>
      <c r="AD5" s="74" t="s">
        <v>76</v>
      </c>
      <c r="AE5" s="75"/>
      <c r="AF5" s="76"/>
      <c r="AG5" s="340" t="s">
        <v>39</v>
      </c>
      <c r="AH5" s="341"/>
      <c r="AI5" s="342"/>
      <c r="AJ5" s="299" t="s">
        <v>99</v>
      </c>
      <c r="AK5" s="300"/>
      <c r="AL5" s="301"/>
      <c r="AM5" s="74" t="s">
        <v>47</v>
      </c>
      <c r="AN5" s="74"/>
      <c r="AO5" s="76"/>
      <c r="AP5" s="74" t="s">
        <v>48</v>
      </c>
      <c r="AQ5" s="75"/>
      <c r="AR5" s="76"/>
      <c r="AS5" s="343" t="s">
        <v>83</v>
      </c>
      <c r="AT5" s="349"/>
      <c r="AU5" s="350"/>
      <c r="AV5" s="340" t="s">
        <v>30</v>
      </c>
      <c r="AW5" s="341"/>
      <c r="AX5" s="342"/>
      <c r="AY5" s="340" t="s">
        <v>49</v>
      </c>
      <c r="AZ5" s="341"/>
      <c r="BA5" s="342"/>
      <c r="BB5" s="340" t="s">
        <v>31</v>
      </c>
      <c r="BC5" s="341"/>
      <c r="BD5" s="342"/>
      <c r="BE5" s="340" t="s">
        <v>50</v>
      </c>
      <c r="BF5" s="341"/>
      <c r="BG5" s="342"/>
      <c r="BH5" s="340" t="s">
        <v>51</v>
      </c>
      <c r="BI5" s="341"/>
      <c r="BJ5" s="342"/>
      <c r="BK5" s="299" t="s">
        <v>98</v>
      </c>
      <c r="BL5" s="300"/>
      <c r="BM5" s="301"/>
      <c r="BN5" s="299" t="s">
        <v>113</v>
      </c>
      <c r="BO5" s="300"/>
      <c r="BP5" s="301"/>
      <c r="BQ5" s="340" t="s">
        <v>101</v>
      </c>
      <c r="BR5" s="341"/>
      <c r="BS5" s="342"/>
      <c r="BT5" s="340" t="s">
        <v>35</v>
      </c>
      <c r="BU5" s="341"/>
      <c r="BV5" s="342"/>
      <c r="BW5" s="74" t="s">
        <v>52</v>
      </c>
      <c r="BX5" s="75"/>
      <c r="BY5" s="75"/>
      <c r="BZ5" s="74" t="s">
        <v>42</v>
      </c>
      <c r="CA5" s="75"/>
      <c r="CB5" s="238">
        <v>250102</v>
      </c>
      <c r="CC5" s="311" t="s">
        <v>97</v>
      </c>
      <c r="CD5" s="304"/>
      <c r="CE5" s="304"/>
      <c r="CF5" s="317" t="s">
        <v>114</v>
      </c>
      <c r="CG5" s="318"/>
      <c r="CH5" s="319"/>
      <c r="CI5" s="323" t="s">
        <v>95</v>
      </c>
      <c r="CJ5" s="324"/>
      <c r="CK5" s="325"/>
      <c r="CL5" s="311" t="s">
        <v>96</v>
      </c>
      <c r="CM5" s="304"/>
      <c r="CN5" s="303"/>
      <c r="CO5" s="349" t="s">
        <v>93</v>
      </c>
      <c r="CP5" s="349"/>
      <c r="CQ5" s="350"/>
      <c r="CR5" s="313" t="s">
        <v>122</v>
      </c>
      <c r="CS5" s="314"/>
      <c r="CT5" s="329"/>
      <c r="CU5" s="313" t="s">
        <v>112</v>
      </c>
      <c r="CV5" s="314"/>
      <c r="CW5" s="329"/>
      <c r="CX5" s="313" t="s">
        <v>129</v>
      </c>
      <c r="CY5" s="314"/>
      <c r="CZ5" s="329"/>
      <c r="DA5" s="313" t="s">
        <v>111</v>
      </c>
      <c r="DB5" s="314"/>
      <c r="DC5" s="314"/>
      <c r="DD5" s="386" t="s">
        <v>117</v>
      </c>
      <c r="DE5" s="387"/>
      <c r="DF5" s="388"/>
      <c r="DG5" s="371" t="s">
        <v>118</v>
      </c>
      <c r="DH5" s="372"/>
      <c r="DI5" s="373"/>
      <c r="DJ5" s="377" t="s">
        <v>128</v>
      </c>
      <c r="DK5" s="378"/>
      <c r="DL5" s="379"/>
      <c r="DM5" s="313" t="s">
        <v>123</v>
      </c>
      <c r="DN5" s="314"/>
      <c r="DO5" s="329"/>
      <c r="DP5" s="313" t="s">
        <v>120</v>
      </c>
      <c r="DQ5" s="314"/>
      <c r="DR5" s="329"/>
      <c r="DS5" s="365" t="s">
        <v>110</v>
      </c>
      <c r="DT5" s="366"/>
      <c r="DU5" s="367"/>
      <c r="DV5" s="305" t="s">
        <v>109</v>
      </c>
      <c r="DW5" s="306"/>
      <c r="DX5" s="307"/>
      <c r="DY5" s="305" t="s">
        <v>108</v>
      </c>
      <c r="DZ5" s="306"/>
      <c r="EA5" s="306"/>
      <c r="EB5" s="305" t="s">
        <v>100</v>
      </c>
      <c r="EC5" s="306"/>
      <c r="ED5" s="306"/>
      <c r="EE5" s="305" t="s">
        <v>107</v>
      </c>
      <c r="EF5" s="306"/>
      <c r="EG5" s="307"/>
      <c r="EH5" s="305" t="s">
        <v>103</v>
      </c>
      <c r="EI5" s="306"/>
      <c r="EJ5" s="307"/>
      <c r="EK5" s="305" t="s">
        <v>104</v>
      </c>
      <c r="EL5" s="306"/>
      <c r="EM5" s="306"/>
      <c r="EN5" s="305" t="s">
        <v>115</v>
      </c>
      <c r="EO5" s="306"/>
      <c r="EP5" s="307"/>
      <c r="EQ5" s="306" t="s">
        <v>106</v>
      </c>
      <c r="ER5" s="306"/>
      <c r="ES5" s="306"/>
      <c r="ET5" s="354" t="s">
        <v>116</v>
      </c>
      <c r="EU5" s="355"/>
      <c r="EV5" s="356"/>
      <c r="EW5" s="354" t="s">
        <v>119</v>
      </c>
      <c r="EX5" s="355"/>
      <c r="EY5" s="356"/>
      <c r="EZ5" s="305" t="s">
        <v>105</v>
      </c>
      <c r="FA5" s="306"/>
      <c r="FB5" s="307"/>
      <c r="FC5" s="305" t="s">
        <v>126</v>
      </c>
      <c r="FD5" s="306"/>
      <c r="FE5" s="307"/>
      <c r="FF5" s="305" t="s">
        <v>125</v>
      </c>
      <c r="FG5" s="306"/>
      <c r="FH5" s="307"/>
      <c r="FI5" s="305" t="s">
        <v>127</v>
      </c>
      <c r="FJ5" s="306"/>
      <c r="FK5" s="307"/>
      <c r="FL5" s="299" t="s">
        <v>121</v>
      </c>
      <c r="FM5" s="300"/>
      <c r="FN5" s="301"/>
      <c r="FO5" s="360" t="s">
        <v>54</v>
      </c>
      <c r="FP5" s="361"/>
      <c r="FQ5" s="84"/>
    </row>
    <row r="6" spans="1:174" s="97" customFormat="1" ht="86.25" customHeight="1" thickBot="1">
      <c r="A6" s="86"/>
      <c r="B6" s="96"/>
      <c r="C6" s="87"/>
      <c r="D6" s="88" t="s">
        <v>32</v>
      </c>
      <c r="E6" s="89"/>
      <c r="F6" s="383" t="s">
        <v>91</v>
      </c>
      <c r="G6" s="384"/>
      <c r="H6" s="385"/>
      <c r="I6" s="92"/>
      <c r="J6" s="90" t="s">
        <v>78</v>
      </c>
      <c r="K6" s="88"/>
      <c r="L6" s="87"/>
      <c r="M6" s="88" t="s">
        <v>23</v>
      </c>
      <c r="N6" s="89"/>
      <c r="O6" s="88"/>
      <c r="P6" s="88" t="s">
        <v>24</v>
      </c>
      <c r="Q6" s="88"/>
      <c r="R6" s="351" t="s">
        <v>90</v>
      </c>
      <c r="S6" s="352"/>
      <c r="T6" s="353"/>
      <c r="U6" s="93"/>
      <c r="V6" s="178" t="s">
        <v>89</v>
      </c>
      <c r="W6" s="95"/>
      <c r="X6" s="88" t="s">
        <v>40</v>
      </c>
      <c r="Y6" s="88"/>
      <c r="Z6" s="88"/>
      <c r="AA6" s="331" t="s">
        <v>25</v>
      </c>
      <c r="AB6" s="332"/>
      <c r="AC6" s="333"/>
      <c r="AD6" s="87"/>
      <c r="AE6" s="105">
        <v>91209</v>
      </c>
      <c r="AF6" s="89"/>
      <c r="AG6" s="87"/>
      <c r="AH6" s="90">
        <v>90405</v>
      </c>
      <c r="AI6" s="91">
        <v>90406</v>
      </c>
      <c r="AJ6" s="295"/>
      <c r="AK6" s="296"/>
      <c r="AL6" s="312"/>
      <c r="AM6" s="331" t="s">
        <v>34</v>
      </c>
      <c r="AN6" s="332"/>
      <c r="AO6" s="333"/>
      <c r="AP6" s="262"/>
      <c r="AQ6" s="94" t="s">
        <v>102</v>
      </c>
      <c r="AR6" s="95"/>
      <c r="AS6" s="93"/>
      <c r="AT6" s="94" t="s">
        <v>38</v>
      </c>
      <c r="AU6" s="95"/>
      <c r="AV6" s="87"/>
      <c r="AW6" s="88" t="s">
        <v>26</v>
      </c>
      <c r="AX6" s="89"/>
      <c r="AY6" s="334" t="s">
        <v>84</v>
      </c>
      <c r="AZ6" s="335"/>
      <c r="BA6" s="336"/>
      <c r="BB6" s="88"/>
      <c r="BC6" s="88" t="s">
        <v>27</v>
      </c>
      <c r="BD6" s="89"/>
      <c r="BE6" s="87"/>
      <c r="BF6" s="88" t="s">
        <v>28</v>
      </c>
      <c r="BG6" s="89"/>
      <c r="BH6" s="87"/>
      <c r="BI6" s="88" t="s">
        <v>29</v>
      </c>
      <c r="BJ6" s="89"/>
      <c r="BK6" s="295"/>
      <c r="BL6" s="296"/>
      <c r="BM6" s="312"/>
      <c r="BN6" s="337"/>
      <c r="BO6" s="338"/>
      <c r="BP6" s="339"/>
      <c r="BQ6" s="334" t="s">
        <v>85</v>
      </c>
      <c r="BR6" s="335"/>
      <c r="BS6" s="336"/>
      <c r="BT6" s="331" t="s">
        <v>36</v>
      </c>
      <c r="BU6" s="332"/>
      <c r="BV6" s="333"/>
      <c r="BW6" s="331" t="s">
        <v>41</v>
      </c>
      <c r="BX6" s="332"/>
      <c r="BY6" s="333"/>
      <c r="BZ6" s="87" t="s">
        <v>53</v>
      </c>
      <c r="CA6" s="88"/>
      <c r="CB6" s="239">
        <v>210105</v>
      </c>
      <c r="CC6" s="302"/>
      <c r="CD6" s="297"/>
      <c r="CE6" s="297"/>
      <c r="CF6" s="320"/>
      <c r="CG6" s="321"/>
      <c r="CH6" s="322"/>
      <c r="CI6" s="326"/>
      <c r="CJ6" s="327"/>
      <c r="CK6" s="328"/>
      <c r="CL6" s="302"/>
      <c r="CM6" s="297"/>
      <c r="CN6" s="298"/>
      <c r="CO6" s="392" t="s">
        <v>37</v>
      </c>
      <c r="CP6" s="392"/>
      <c r="CQ6" s="393"/>
      <c r="CR6" s="315"/>
      <c r="CS6" s="316"/>
      <c r="CT6" s="330"/>
      <c r="CU6" s="315"/>
      <c r="CV6" s="316"/>
      <c r="CW6" s="330"/>
      <c r="CX6" s="315"/>
      <c r="CY6" s="316"/>
      <c r="CZ6" s="330"/>
      <c r="DA6" s="315"/>
      <c r="DB6" s="316"/>
      <c r="DC6" s="316"/>
      <c r="DD6" s="389"/>
      <c r="DE6" s="390"/>
      <c r="DF6" s="391"/>
      <c r="DG6" s="374"/>
      <c r="DH6" s="375"/>
      <c r="DI6" s="376"/>
      <c r="DJ6" s="380"/>
      <c r="DK6" s="381"/>
      <c r="DL6" s="382"/>
      <c r="DM6" s="315"/>
      <c r="DN6" s="316"/>
      <c r="DO6" s="330"/>
      <c r="DP6" s="315"/>
      <c r="DQ6" s="316"/>
      <c r="DR6" s="330"/>
      <c r="DS6" s="368"/>
      <c r="DT6" s="369"/>
      <c r="DU6" s="370"/>
      <c r="DV6" s="346"/>
      <c r="DW6" s="347"/>
      <c r="DX6" s="348"/>
      <c r="DY6" s="346"/>
      <c r="DZ6" s="347"/>
      <c r="EA6" s="347"/>
      <c r="EB6" s="346"/>
      <c r="EC6" s="347"/>
      <c r="ED6" s="347"/>
      <c r="EE6" s="346"/>
      <c r="EF6" s="347"/>
      <c r="EG6" s="348"/>
      <c r="EH6" s="346"/>
      <c r="EI6" s="347"/>
      <c r="EJ6" s="348"/>
      <c r="EK6" s="346"/>
      <c r="EL6" s="347"/>
      <c r="EM6" s="347"/>
      <c r="EN6" s="362"/>
      <c r="EO6" s="363"/>
      <c r="EP6" s="364"/>
      <c r="EQ6" s="347"/>
      <c r="ER6" s="347"/>
      <c r="ES6" s="347"/>
      <c r="ET6" s="357"/>
      <c r="EU6" s="358"/>
      <c r="EV6" s="359"/>
      <c r="EW6" s="357"/>
      <c r="EX6" s="358"/>
      <c r="EY6" s="359"/>
      <c r="EZ6" s="346"/>
      <c r="FA6" s="347"/>
      <c r="FB6" s="348"/>
      <c r="FC6" s="346"/>
      <c r="FD6" s="347"/>
      <c r="FE6" s="348"/>
      <c r="FF6" s="308"/>
      <c r="FG6" s="309"/>
      <c r="FH6" s="310"/>
      <c r="FI6" s="308"/>
      <c r="FJ6" s="309"/>
      <c r="FK6" s="310"/>
      <c r="FL6" s="337"/>
      <c r="FM6" s="338"/>
      <c r="FN6" s="339"/>
      <c r="FO6" s="102"/>
      <c r="FP6" s="103"/>
      <c r="FQ6" s="104"/>
      <c r="FR6" s="108"/>
    </row>
    <row r="7" spans="1:175" s="1" customFormat="1" ht="21" thickBot="1">
      <c r="A7" s="38"/>
      <c r="B7" s="54"/>
      <c r="C7" s="60" t="s">
        <v>20</v>
      </c>
      <c r="D7" s="61" t="s">
        <v>21</v>
      </c>
      <c r="E7" s="62" t="s">
        <v>0</v>
      </c>
      <c r="F7" s="60" t="s">
        <v>20</v>
      </c>
      <c r="G7" s="63" t="s">
        <v>21</v>
      </c>
      <c r="H7" s="62" t="s">
        <v>0</v>
      </c>
      <c r="I7" s="60" t="s">
        <v>20</v>
      </c>
      <c r="J7" s="62" t="s">
        <v>21</v>
      </c>
      <c r="K7" s="64" t="s">
        <v>0</v>
      </c>
      <c r="L7" s="60" t="s">
        <v>20</v>
      </c>
      <c r="M7" s="63" t="s">
        <v>21</v>
      </c>
      <c r="N7" s="62" t="s">
        <v>0</v>
      </c>
      <c r="O7" s="60" t="s">
        <v>20</v>
      </c>
      <c r="P7" s="63" t="s">
        <v>21</v>
      </c>
      <c r="Q7" s="69" t="s">
        <v>0</v>
      </c>
      <c r="R7" s="60" t="s">
        <v>20</v>
      </c>
      <c r="S7" s="63" t="s">
        <v>21</v>
      </c>
      <c r="T7" s="69" t="s">
        <v>0</v>
      </c>
      <c r="U7" s="65" t="s">
        <v>20</v>
      </c>
      <c r="V7" s="66" t="s">
        <v>21</v>
      </c>
      <c r="W7" s="67" t="s">
        <v>0</v>
      </c>
      <c r="X7" s="60" t="s">
        <v>20</v>
      </c>
      <c r="Y7" s="63" t="s">
        <v>21</v>
      </c>
      <c r="Z7" s="68" t="s">
        <v>0</v>
      </c>
      <c r="AA7" s="60" t="s">
        <v>20</v>
      </c>
      <c r="AB7" s="63" t="s">
        <v>21</v>
      </c>
      <c r="AC7" s="62" t="s">
        <v>0</v>
      </c>
      <c r="AD7" s="60" t="s">
        <v>20</v>
      </c>
      <c r="AE7" s="63" t="s">
        <v>21</v>
      </c>
      <c r="AF7" s="62" t="s">
        <v>0</v>
      </c>
      <c r="AG7" s="60" t="s">
        <v>20</v>
      </c>
      <c r="AH7" s="63" t="s">
        <v>21</v>
      </c>
      <c r="AI7" s="62" t="s">
        <v>0</v>
      </c>
      <c r="AJ7" s="65" t="s">
        <v>20</v>
      </c>
      <c r="AK7" s="66" t="s">
        <v>21</v>
      </c>
      <c r="AL7" s="67" t="s">
        <v>0</v>
      </c>
      <c r="AM7" s="60" t="s">
        <v>20</v>
      </c>
      <c r="AN7" s="63" t="s">
        <v>21</v>
      </c>
      <c r="AO7" s="62" t="s">
        <v>0</v>
      </c>
      <c r="AP7" s="60" t="s">
        <v>20</v>
      </c>
      <c r="AQ7" s="63" t="s">
        <v>21</v>
      </c>
      <c r="AR7" s="62" t="s">
        <v>0</v>
      </c>
      <c r="AS7" s="61" t="s">
        <v>20</v>
      </c>
      <c r="AT7" s="63" t="s">
        <v>21</v>
      </c>
      <c r="AU7" s="62" t="s">
        <v>0</v>
      </c>
      <c r="AV7" s="60" t="s">
        <v>20</v>
      </c>
      <c r="AW7" s="63" t="s">
        <v>21</v>
      </c>
      <c r="AX7" s="62" t="s">
        <v>0</v>
      </c>
      <c r="AY7" s="60" t="s">
        <v>20</v>
      </c>
      <c r="AZ7" s="63" t="s">
        <v>21</v>
      </c>
      <c r="BA7" s="62" t="s">
        <v>0</v>
      </c>
      <c r="BB7" s="61" t="s">
        <v>20</v>
      </c>
      <c r="BC7" s="63" t="s">
        <v>21</v>
      </c>
      <c r="BD7" s="62" t="s">
        <v>0</v>
      </c>
      <c r="BE7" s="60" t="s">
        <v>20</v>
      </c>
      <c r="BF7" s="63" t="s">
        <v>21</v>
      </c>
      <c r="BG7" s="62" t="s">
        <v>0</v>
      </c>
      <c r="BH7" s="61" t="s">
        <v>20</v>
      </c>
      <c r="BI7" s="63" t="s">
        <v>21</v>
      </c>
      <c r="BJ7" s="68" t="s">
        <v>0</v>
      </c>
      <c r="BK7" s="65" t="s">
        <v>20</v>
      </c>
      <c r="BL7" s="66" t="s">
        <v>21</v>
      </c>
      <c r="BM7" s="247" t="s">
        <v>0</v>
      </c>
      <c r="BN7" s="65" t="s">
        <v>20</v>
      </c>
      <c r="BO7" s="66" t="s">
        <v>21</v>
      </c>
      <c r="BP7" s="247" t="s">
        <v>0</v>
      </c>
      <c r="BQ7" s="65" t="s">
        <v>20</v>
      </c>
      <c r="BR7" s="66" t="s">
        <v>21</v>
      </c>
      <c r="BS7" s="67" t="s">
        <v>0</v>
      </c>
      <c r="BT7" s="60" t="s">
        <v>20</v>
      </c>
      <c r="BU7" s="63" t="s">
        <v>21</v>
      </c>
      <c r="BV7" s="68" t="s">
        <v>0</v>
      </c>
      <c r="BW7" s="60" t="s">
        <v>20</v>
      </c>
      <c r="BX7" s="63" t="s">
        <v>21</v>
      </c>
      <c r="BY7" s="68" t="s">
        <v>0</v>
      </c>
      <c r="BZ7" s="106" t="s">
        <v>20</v>
      </c>
      <c r="CA7" s="66" t="s">
        <v>21</v>
      </c>
      <c r="CB7" s="240" t="s">
        <v>0</v>
      </c>
      <c r="CC7" s="65" t="s">
        <v>20</v>
      </c>
      <c r="CD7" s="66" t="s">
        <v>21</v>
      </c>
      <c r="CE7" s="247" t="s">
        <v>0</v>
      </c>
      <c r="CF7" s="106" t="s">
        <v>20</v>
      </c>
      <c r="CG7" s="66" t="s">
        <v>21</v>
      </c>
      <c r="CH7" s="240" t="s">
        <v>0</v>
      </c>
      <c r="CI7" s="61" t="s">
        <v>20</v>
      </c>
      <c r="CJ7" s="63" t="s">
        <v>21</v>
      </c>
      <c r="CK7" s="62" t="s">
        <v>0</v>
      </c>
      <c r="CL7" s="61" t="s">
        <v>20</v>
      </c>
      <c r="CM7" s="63" t="s">
        <v>21</v>
      </c>
      <c r="CN7" s="62" t="s">
        <v>0</v>
      </c>
      <c r="CO7" s="61" t="s">
        <v>20</v>
      </c>
      <c r="CP7" s="63" t="s">
        <v>21</v>
      </c>
      <c r="CQ7" s="62" t="s">
        <v>0</v>
      </c>
      <c r="CR7" s="229" t="s">
        <v>20</v>
      </c>
      <c r="CS7" s="189" t="s">
        <v>21</v>
      </c>
      <c r="CT7" s="222" t="s">
        <v>0</v>
      </c>
      <c r="CU7" s="229" t="s">
        <v>20</v>
      </c>
      <c r="CV7" s="189" t="s">
        <v>21</v>
      </c>
      <c r="CW7" s="222" t="s">
        <v>0</v>
      </c>
      <c r="CX7" s="65" t="s">
        <v>20</v>
      </c>
      <c r="CY7" s="66" t="s">
        <v>21</v>
      </c>
      <c r="CZ7" s="67" t="s">
        <v>0</v>
      </c>
      <c r="DA7" s="65" t="s">
        <v>20</v>
      </c>
      <c r="DB7" s="66" t="s">
        <v>21</v>
      </c>
      <c r="DC7" s="247" t="s">
        <v>0</v>
      </c>
      <c r="DD7" s="65" t="s">
        <v>20</v>
      </c>
      <c r="DE7" s="66" t="s">
        <v>21</v>
      </c>
      <c r="DF7" s="67" t="s">
        <v>0</v>
      </c>
      <c r="DG7" s="168" t="s">
        <v>20</v>
      </c>
      <c r="DH7" s="132" t="s">
        <v>21</v>
      </c>
      <c r="DI7" s="169" t="s">
        <v>0</v>
      </c>
      <c r="DJ7" s="65" t="s">
        <v>20</v>
      </c>
      <c r="DK7" s="66" t="s">
        <v>21</v>
      </c>
      <c r="DL7" s="67" t="s">
        <v>0</v>
      </c>
      <c r="DM7" s="229" t="s">
        <v>20</v>
      </c>
      <c r="DN7" s="189" t="s">
        <v>21</v>
      </c>
      <c r="DO7" s="190" t="s">
        <v>0</v>
      </c>
      <c r="DP7" s="65" t="s">
        <v>20</v>
      </c>
      <c r="DQ7" s="66" t="s">
        <v>21</v>
      </c>
      <c r="DR7" s="67" t="s">
        <v>0</v>
      </c>
      <c r="DS7" s="65" t="s">
        <v>20</v>
      </c>
      <c r="DT7" s="66" t="s">
        <v>21</v>
      </c>
      <c r="DU7" s="67" t="s">
        <v>0</v>
      </c>
      <c r="DV7" s="110" t="s">
        <v>20</v>
      </c>
      <c r="DW7" s="66" t="s">
        <v>21</v>
      </c>
      <c r="DX7" s="67" t="s">
        <v>0</v>
      </c>
      <c r="DY7" s="168" t="s">
        <v>20</v>
      </c>
      <c r="DZ7" s="132" t="s">
        <v>21</v>
      </c>
      <c r="EA7" s="169" t="s">
        <v>0</v>
      </c>
      <c r="EB7" s="168" t="s">
        <v>20</v>
      </c>
      <c r="EC7" s="132" t="s">
        <v>21</v>
      </c>
      <c r="ED7" s="169" t="s">
        <v>0</v>
      </c>
      <c r="EE7" s="65" t="s">
        <v>20</v>
      </c>
      <c r="EF7" s="66" t="s">
        <v>21</v>
      </c>
      <c r="EG7" s="247" t="s">
        <v>0</v>
      </c>
      <c r="EH7" s="168" t="s">
        <v>20</v>
      </c>
      <c r="EI7" s="132" t="s">
        <v>21</v>
      </c>
      <c r="EJ7" s="169" t="s">
        <v>0</v>
      </c>
      <c r="EK7" s="168" t="s">
        <v>20</v>
      </c>
      <c r="EL7" s="132" t="s">
        <v>21</v>
      </c>
      <c r="EM7" s="169" t="s">
        <v>0</v>
      </c>
      <c r="EN7" s="65" t="s">
        <v>20</v>
      </c>
      <c r="EO7" s="66" t="s">
        <v>21</v>
      </c>
      <c r="EP7" s="67" t="s">
        <v>0</v>
      </c>
      <c r="EQ7" s="110" t="s">
        <v>20</v>
      </c>
      <c r="ER7" s="66" t="s">
        <v>21</v>
      </c>
      <c r="ES7" s="247" t="s">
        <v>0</v>
      </c>
      <c r="ET7" s="65" t="s">
        <v>20</v>
      </c>
      <c r="EU7" s="66" t="s">
        <v>21</v>
      </c>
      <c r="EV7" s="67" t="s">
        <v>0</v>
      </c>
      <c r="EW7" s="65" t="s">
        <v>20</v>
      </c>
      <c r="EX7" s="66" t="s">
        <v>21</v>
      </c>
      <c r="EY7" s="67" t="s">
        <v>0</v>
      </c>
      <c r="EZ7" s="110" t="s">
        <v>20</v>
      </c>
      <c r="FA7" s="66" t="s">
        <v>21</v>
      </c>
      <c r="FB7" s="247" t="s">
        <v>0</v>
      </c>
      <c r="FC7" s="65" t="s">
        <v>20</v>
      </c>
      <c r="FD7" s="66" t="s">
        <v>21</v>
      </c>
      <c r="FE7" s="247" t="s">
        <v>0</v>
      </c>
      <c r="FF7" s="65" t="s">
        <v>20</v>
      </c>
      <c r="FG7" s="66" t="s">
        <v>21</v>
      </c>
      <c r="FH7" s="247" t="s">
        <v>0</v>
      </c>
      <c r="FI7" s="168" t="s">
        <v>20</v>
      </c>
      <c r="FJ7" s="132" t="s">
        <v>21</v>
      </c>
      <c r="FK7" s="282" t="s">
        <v>0</v>
      </c>
      <c r="FL7" s="110" t="s">
        <v>20</v>
      </c>
      <c r="FM7" s="66" t="s">
        <v>21</v>
      </c>
      <c r="FN7" s="67" t="s">
        <v>0</v>
      </c>
      <c r="FO7" s="110" t="s">
        <v>20</v>
      </c>
      <c r="FP7" s="66" t="s">
        <v>21</v>
      </c>
      <c r="FQ7" s="67" t="s">
        <v>0</v>
      </c>
      <c r="FR7" s="11"/>
      <c r="FS7" s="11"/>
    </row>
    <row r="8" spans="1:175" s="1" customFormat="1" ht="20.25">
      <c r="A8" s="59" t="s">
        <v>1</v>
      </c>
      <c r="B8" s="166" t="s">
        <v>56</v>
      </c>
      <c r="C8" s="6">
        <v>958.2</v>
      </c>
      <c r="D8" s="3">
        <v>815.40894</v>
      </c>
      <c r="E8" s="27">
        <f aca="true" t="shared" si="0" ref="E8:E29">(D8/C8)*100</f>
        <v>85.09798998121477</v>
      </c>
      <c r="F8" s="6"/>
      <c r="G8" s="5"/>
      <c r="H8" s="29"/>
      <c r="I8" s="6"/>
      <c r="J8" s="5"/>
      <c r="K8" s="27"/>
      <c r="L8" s="6">
        <v>1780.45</v>
      </c>
      <c r="M8" s="5">
        <v>1528.0271</v>
      </c>
      <c r="N8" s="27">
        <f aca="true" t="shared" si="1" ref="N8:N15">(M8/L8)*100</f>
        <v>85.82252239602347</v>
      </c>
      <c r="O8" s="32"/>
      <c r="P8" s="33"/>
      <c r="Q8" s="21"/>
      <c r="R8" s="6">
        <v>247.9</v>
      </c>
      <c r="S8" s="5">
        <v>201.56836</v>
      </c>
      <c r="T8" s="4">
        <f>(S8/R8)*100</f>
        <v>81.31035094796289</v>
      </c>
      <c r="U8" s="19"/>
      <c r="V8" s="5"/>
      <c r="W8" s="4"/>
      <c r="X8" s="32">
        <v>37.5</v>
      </c>
      <c r="Y8" s="33">
        <v>23.55</v>
      </c>
      <c r="Z8" s="18">
        <f aca="true" t="shared" si="2" ref="Z8:Z14">(Y8/X8)*100</f>
        <v>62.8</v>
      </c>
      <c r="AA8" s="6"/>
      <c r="AB8" s="5"/>
      <c r="AC8" s="4"/>
      <c r="AD8" s="6"/>
      <c r="AE8" s="5"/>
      <c r="AF8" s="4"/>
      <c r="AG8" s="6"/>
      <c r="AH8" s="5"/>
      <c r="AI8" s="3"/>
      <c r="AJ8" s="32">
        <v>20.6</v>
      </c>
      <c r="AK8" s="33">
        <v>20.57049</v>
      </c>
      <c r="AL8" s="7">
        <f>AK8/AJ8*100</f>
        <v>99.85674757281554</v>
      </c>
      <c r="AM8" s="19"/>
      <c r="AN8" s="5"/>
      <c r="AO8" s="4"/>
      <c r="AP8" s="6"/>
      <c r="AQ8" s="5"/>
      <c r="AR8" s="4"/>
      <c r="AS8" s="6"/>
      <c r="AT8" s="5"/>
      <c r="AU8" s="112" t="e">
        <f>(AT8/AS8)*100</f>
        <v>#DIV/0!</v>
      </c>
      <c r="AV8" s="6"/>
      <c r="AW8" s="5"/>
      <c r="AX8" s="4"/>
      <c r="AY8" s="6">
        <v>512.1</v>
      </c>
      <c r="AZ8" s="5">
        <v>403.10597</v>
      </c>
      <c r="BA8" s="4">
        <f aca="true" t="shared" si="3" ref="BA8:BA19">(AZ8/AY8)*100</f>
        <v>78.71626049599686</v>
      </c>
      <c r="BB8" s="40">
        <v>271.25</v>
      </c>
      <c r="BC8" s="5">
        <v>240.40463</v>
      </c>
      <c r="BD8" s="4">
        <f aca="true" t="shared" si="4" ref="BD8:BD29">(BC8/BB8)*100</f>
        <v>88.62843502304148</v>
      </c>
      <c r="BE8" s="6"/>
      <c r="BF8" s="5"/>
      <c r="BG8" s="4"/>
      <c r="BH8" s="6">
        <v>154</v>
      </c>
      <c r="BI8" s="5">
        <v>112.434</v>
      </c>
      <c r="BJ8" s="188">
        <f>(BI8/BH8)*100</f>
        <v>73.00909090909092</v>
      </c>
      <c r="BK8" s="210"/>
      <c r="BL8" s="211"/>
      <c r="BM8" s="266"/>
      <c r="BN8" s="210">
        <v>16</v>
      </c>
      <c r="BO8" s="211">
        <v>16</v>
      </c>
      <c r="BP8" s="39">
        <f>BO8/BN8*100</f>
        <v>100</v>
      </c>
      <c r="BQ8" s="19">
        <v>189.34267</v>
      </c>
      <c r="BR8" s="5">
        <v>165.1</v>
      </c>
      <c r="BS8" s="269">
        <f>BR8/BQ8*100</f>
        <v>87.19640427590886</v>
      </c>
      <c r="BT8" s="19"/>
      <c r="BU8" s="5"/>
      <c r="BV8" s="4"/>
      <c r="BW8" s="32"/>
      <c r="BX8" s="33"/>
      <c r="BY8" s="18"/>
      <c r="BZ8" s="32">
        <v>6</v>
      </c>
      <c r="CA8" s="33">
        <v>0</v>
      </c>
      <c r="CB8" s="39">
        <f>(CA8/BZ8)*100</f>
        <v>0</v>
      </c>
      <c r="CC8" s="210"/>
      <c r="CD8" s="211"/>
      <c r="CE8" s="266"/>
      <c r="CF8" s="199"/>
      <c r="CG8" s="197"/>
      <c r="CH8" s="34"/>
      <c r="CI8" s="207"/>
      <c r="CJ8" s="197"/>
      <c r="CK8" s="112" t="e">
        <f aca="true" t="shared" si="5" ref="CK8:CK26">(CJ8/CI8)*100</f>
        <v>#DIV/0!</v>
      </c>
      <c r="CL8" s="221"/>
      <c r="CM8" s="221"/>
      <c r="CN8" s="4" t="e">
        <f>(CM8/CL8)*100</f>
        <v>#DIV/0!</v>
      </c>
      <c r="CO8" s="20"/>
      <c r="CP8" s="20"/>
      <c r="CQ8" s="127"/>
      <c r="CR8" s="32"/>
      <c r="CS8" s="33"/>
      <c r="CT8" s="18"/>
      <c r="CU8" s="20"/>
      <c r="CV8" s="33"/>
      <c r="CW8" s="21"/>
      <c r="CX8" s="32"/>
      <c r="CY8" s="33"/>
      <c r="CZ8" s="18"/>
      <c r="DA8" s="20"/>
      <c r="DB8" s="33"/>
      <c r="DC8" s="21"/>
      <c r="DD8" s="32"/>
      <c r="DE8" s="33"/>
      <c r="DF8" s="21"/>
      <c r="DG8" s="32"/>
      <c r="DH8" s="33"/>
      <c r="DI8" s="21"/>
      <c r="DJ8" s="32"/>
      <c r="DK8" s="33"/>
      <c r="DL8" s="18"/>
      <c r="DM8" s="20"/>
      <c r="DN8" s="33"/>
      <c r="DO8" s="21"/>
      <c r="DP8" s="32"/>
      <c r="DQ8" s="33"/>
      <c r="DR8" s="18"/>
      <c r="DS8" s="20"/>
      <c r="DT8" s="33"/>
      <c r="DU8" s="18"/>
      <c r="DV8" s="19">
        <v>775.9</v>
      </c>
      <c r="DW8" s="292">
        <v>681</v>
      </c>
      <c r="DX8" s="4">
        <f>(DW8/DV8)*100</f>
        <v>87.76904240237144</v>
      </c>
      <c r="DY8" s="32">
        <v>40</v>
      </c>
      <c r="DZ8" s="33">
        <v>40</v>
      </c>
      <c r="EA8" s="21">
        <f>DZ8/DY8*100</f>
        <v>100</v>
      </c>
      <c r="EB8" s="32"/>
      <c r="EC8" s="33"/>
      <c r="ED8" s="21"/>
      <c r="EE8" s="6">
        <v>66.1</v>
      </c>
      <c r="EF8" s="5">
        <v>53.4</v>
      </c>
      <c r="EG8" s="3">
        <f>EF8/EE8*100</f>
        <v>80.78668683812406</v>
      </c>
      <c r="EH8" s="32">
        <v>33.05</v>
      </c>
      <c r="EI8" s="33">
        <v>33.05</v>
      </c>
      <c r="EJ8" s="18">
        <f>EI8/EH8*100</f>
        <v>100</v>
      </c>
      <c r="EK8" s="20">
        <v>22.7</v>
      </c>
      <c r="EL8" s="33">
        <v>22.7</v>
      </c>
      <c r="EM8" s="21">
        <f>EL8/EK8*100</f>
        <v>100</v>
      </c>
      <c r="EN8" s="6"/>
      <c r="EO8" s="5"/>
      <c r="EP8" s="4"/>
      <c r="EQ8" s="20"/>
      <c r="ER8" s="33"/>
      <c r="ES8" s="21"/>
      <c r="ET8" s="8">
        <v>10</v>
      </c>
      <c r="EU8" s="9">
        <v>9.9987</v>
      </c>
      <c r="EV8" s="7">
        <f>EU8/ET8*100</f>
        <v>99.987</v>
      </c>
      <c r="EW8" s="6">
        <v>90</v>
      </c>
      <c r="EX8" s="19">
        <v>50</v>
      </c>
      <c r="EY8" s="29">
        <f>EX8/EW8*100</f>
        <v>55.55555555555556</v>
      </c>
      <c r="EZ8" s="20">
        <v>10</v>
      </c>
      <c r="FA8" s="33">
        <v>10</v>
      </c>
      <c r="FB8" s="21">
        <f>FA8/EZ8*100</f>
        <v>100</v>
      </c>
      <c r="FC8" s="32"/>
      <c r="FD8" s="33"/>
      <c r="FE8" s="21"/>
      <c r="FF8" s="32"/>
      <c r="FG8" s="33"/>
      <c r="FH8" s="21"/>
      <c r="FI8" s="32"/>
      <c r="FJ8" s="33"/>
      <c r="FK8" s="18"/>
      <c r="FL8" s="20"/>
      <c r="FM8" s="33"/>
      <c r="FN8" s="18"/>
      <c r="FO8" s="287">
        <f>C8+F8+I8+L8+O8+R8+U8+X8+AA8+AD8+AG8+AM8+AP8+AS8+AV8+AY8+BB8+BE8+BH8+BT8+BW8+BZ8+DY8+EZ8+BQ8+CI8+EE8+EH8+EK8+EQ8+AJ8+BN8+ET8+EW8</f>
        <v>4465.19267</v>
      </c>
      <c r="FP8" s="287">
        <f>D8+G8+J8+M8+P8+S8+V8+Y8+AB8+AE8+AH8+AN8+AQ8+AT8+AW8+AZ8+BC8+BF8+BI8+BU8+BX8+CA8+DZ8+FA8+BR8+CJ8+EF8+EI8+EL8+ER8+AK8+BO8+EX8+EU8</f>
        <v>3745.318190000001</v>
      </c>
      <c r="FQ8" s="4">
        <f aca="true" t="shared" si="6" ref="FQ8:FQ29">(FP8/FO8)*100</f>
        <v>83.87808694490221</v>
      </c>
      <c r="FR8" s="109"/>
      <c r="FS8" s="11"/>
    </row>
    <row r="9" spans="1:175" s="1" customFormat="1" ht="20.25">
      <c r="A9" s="59" t="s">
        <v>2</v>
      </c>
      <c r="B9" s="167" t="s">
        <v>57</v>
      </c>
      <c r="C9" s="8">
        <v>778</v>
      </c>
      <c r="D9" s="10">
        <v>627.15607</v>
      </c>
      <c r="E9" s="4">
        <f t="shared" si="0"/>
        <v>80.61132005141388</v>
      </c>
      <c r="F9" s="8"/>
      <c r="G9" s="9"/>
      <c r="H9" s="7"/>
      <c r="I9" s="8"/>
      <c r="J9" s="9"/>
      <c r="K9" s="27"/>
      <c r="L9" s="8">
        <v>1287.548</v>
      </c>
      <c r="M9" s="9">
        <v>1019.30947</v>
      </c>
      <c r="N9" s="34">
        <f t="shared" si="1"/>
        <v>79.16671611466136</v>
      </c>
      <c r="O9" s="8"/>
      <c r="P9" s="9"/>
      <c r="Q9" s="3"/>
      <c r="R9" s="8"/>
      <c r="S9" s="9"/>
      <c r="T9" s="25"/>
      <c r="U9" s="19"/>
      <c r="V9" s="5"/>
      <c r="W9" s="4"/>
      <c r="X9" s="8">
        <v>10</v>
      </c>
      <c r="Y9" s="5">
        <v>6.6196</v>
      </c>
      <c r="Z9" s="4">
        <f t="shared" si="2"/>
        <v>66.196</v>
      </c>
      <c r="AA9" s="8"/>
      <c r="AB9" s="9"/>
      <c r="AC9" s="4"/>
      <c r="AD9" s="8"/>
      <c r="AE9" s="9"/>
      <c r="AF9" s="4"/>
      <c r="AG9" s="8"/>
      <c r="AH9" s="9"/>
      <c r="AI9" s="3"/>
      <c r="AJ9" s="8">
        <v>6.1</v>
      </c>
      <c r="AK9" s="9">
        <v>5.89139</v>
      </c>
      <c r="AL9" s="272">
        <f>AK9/AJ9*100</f>
        <v>96.58016393442624</v>
      </c>
      <c r="AM9" s="40"/>
      <c r="AN9" s="9"/>
      <c r="AO9" s="4"/>
      <c r="AP9" s="8"/>
      <c r="AQ9" s="9"/>
      <c r="AR9" s="4"/>
      <c r="AS9" s="8">
        <v>94.7</v>
      </c>
      <c r="AT9" s="9">
        <v>77.9612</v>
      </c>
      <c r="AU9" s="4">
        <f aca="true" t="shared" si="7" ref="AU9:AU26">(AT9/AS9)*100</f>
        <v>82.32439281942978</v>
      </c>
      <c r="AV9" s="8"/>
      <c r="AW9" s="5"/>
      <c r="AX9" s="4"/>
      <c r="AY9" s="8">
        <v>424.018</v>
      </c>
      <c r="AZ9" s="9">
        <v>280.62506</v>
      </c>
      <c r="BA9" s="4">
        <f t="shared" si="3"/>
        <v>66.18234603247977</v>
      </c>
      <c r="BB9" s="40">
        <v>291.76</v>
      </c>
      <c r="BC9" s="9">
        <v>229.03013</v>
      </c>
      <c r="BD9" s="4">
        <f t="shared" si="4"/>
        <v>78.49949616122841</v>
      </c>
      <c r="BE9" s="8"/>
      <c r="BF9" s="9"/>
      <c r="BG9" s="4"/>
      <c r="BH9" s="8"/>
      <c r="BI9" s="9"/>
      <c r="BJ9" s="188"/>
      <c r="BK9" s="199"/>
      <c r="BL9" s="197"/>
      <c r="BM9" s="267"/>
      <c r="BN9" s="199"/>
      <c r="BO9" s="197"/>
      <c r="BP9" s="34"/>
      <c r="BQ9" s="40">
        <v>237.908</v>
      </c>
      <c r="BR9" s="9">
        <v>0</v>
      </c>
      <c r="BS9" s="191">
        <f>BR9/BQ9*100</f>
        <v>0</v>
      </c>
      <c r="BT9" s="40"/>
      <c r="BU9" s="9"/>
      <c r="BV9" s="27"/>
      <c r="BW9" s="8"/>
      <c r="BX9" s="9"/>
      <c r="BY9" s="4"/>
      <c r="BZ9" s="8">
        <v>3</v>
      </c>
      <c r="CA9" s="9">
        <v>0</v>
      </c>
      <c r="CB9" s="27">
        <f>(CA9/BZ9)*100</f>
        <v>0</v>
      </c>
      <c r="CC9" s="199"/>
      <c r="CD9" s="197"/>
      <c r="CE9" s="267"/>
      <c r="CF9" s="199"/>
      <c r="CG9" s="197"/>
      <c r="CH9" s="34"/>
      <c r="CI9" s="207"/>
      <c r="CJ9" s="197"/>
      <c r="CK9" s="112" t="e">
        <f t="shared" si="5"/>
        <v>#DIV/0!</v>
      </c>
      <c r="CL9" s="221"/>
      <c r="CM9" s="221"/>
      <c r="CN9" s="7" t="e">
        <f>(CM9/CL9)*100</f>
        <v>#DIV/0!</v>
      </c>
      <c r="CO9" s="40"/>
      <c r="CP9" s="40"/>
      <c r="CQ9" s="3"/>
      <c r="CR9" s="8"/>
      <c r="CS9" s="9"/>
      <c r="CT9" s="7"/>
      <c r="CU9" s="40"/>
      <c r="CV9" s="9"/>
      <c r="CW9" s="10"/>
      <c r="CX9" s="8"/>
      <c r="CY9" s="9"/>
      <c r="CZ9" s="7"/>
      <c r="DA9" s="40"/>
      <c r="DB9" s="9"/>
      <c r="DC9" s="10"/>
      <c r="DD9" s="8"/>
      <c r="DE9" s="9"/>
      <c r="DF9" s="10"/>
      <c r="DG9" s="8"/>
      <c r="DH9" s="9"/>
      <c r="DI9" s="10"/>
      <c r="DJ9" s="8"/>
      <c r="DK9" s="9"/>
      <c r="DL9" s="7"/>
      <c r="DM9" s="40"/>
      <c r="DN9" s="9"/>
      <c r="DO9" s="10"/>
      <c r="DP9" s="8"/>
      <c r="DQ9" s="9"/>
      <c r="DR9" s="7"/>
      <c r="DS9" s="40"/>
      <c r="DT9" s="9"/>
      <c r="DU9" s="7"/>
      <c r="DV9" s="40">
        <v>945.2</v>
      </c>
      <c r="DW9" s="292">
        <v>851.2</v>
      </c>
      <c r="DX9" s="7">
        <f>(DW9/DV9)*100</f>
        <v>90.05501481168007</v>
      </c>
      <c r="DY9" s="8">
        <v>20</v>
      </c>
      <c r="DZ9" s="9">
        <v>20</v>
      </c>
      <c r="EA9" s="10">
        <f aca="true" t="shared" si="8" ref="EA9:EA29">DZ9/DY9*100</f>
        <v>100</v>
      </c>
      <c r="EB9" s="8"/>
      <c r="EC9" s="9"/>
      <c r="ED9" s="10"/>
      <c r="EE9" s="8"/>
      <c r="EF9" s="9"/>
      <c r="EG9" s="3"/>
      <c r="EH9" s="8">
        <v>27.169</v>
      </c>
      <c r="EI9" s="9">
        <v>27.169</v>
      </c>
      <c r="EJ9" s="7">
        <f aca="true" t="shared" si="9" ref="EJ9:EJ26">EI9/EH9*100</f>
        <v>100</v>
      </c>
      <c r="EK9" s="40">
        <v>22.878</v>
      </c>
      <c r="EL9" s="9">
        <v>22.878</v>
      </c>
      <c r="EM9" s="10">
        <f aca="true" t="shared" si="10" ref="EM9:EM29">EL9/EK9*100</f>
        <v>100</v>
      </c>
      <c r="EN9" s="8"/>
      <c r="EO9" s="9"/>
      <c r="EP9" s="7"/>
      <c r="EQ9" s="40"/>
      <c r="ER9" s="9"/>
      <c r="ES9" s="10"/>
      <c r="ET9" s="8"/>
      <c r="EU9" s="9"/>
      <c r="EV9" s="7"/>
      <c r="EW9" s="8"/>
      <c r="EX9" s="40"/>
      <c r="EY9" s="277"/>
      <c r="EZ9" s="40">
        <v>9</v>
      </c>
      <c r="FA9" s="9">
        <v>8.25</v>
      </c>
      <c r="FB9" s="10">
        <f>FA9/EZ9*100</f>
        <v>91.66666666666666</v>
      </c>
      <c r="FC9" s="8">
        <v>2</v>
      </c>
      <c r="FD9" s="9"/>
      <c r="FE9" s="10">
        <f>FD9/FC9*100</f>
        <v>0</v>
      </c>
      <c r="FF9" s="8"/>
      <c r="FG9" s="9"/>
      <c r="FH9" s="10"/>
      <c r="FI9" s="8"/>
      <c r="FJ9" s="9"/>
      <c r="FK9" s="7"/>
      <c r="FL9" s="40"/>
      <c r="FM9" s="9"/>
      <c r="FN9" s="7"/>
      <c r="FO9" s="250">
        <f>C9+F9+I9+L9+O9+R9+U9+X9+AA9+AD9+AG9+AM9+AP9+AS9+AV9+AY9+BB9+BE9+BH9+BT9+BW9+BZ9+DY9+EZ9+BQ9+CI9+AJ9+EK9+EH9+FC9</f>
        <v>3214.0809999999997</v>
      </c>
      <c r="FP9" s="288">
        <f>D9+G9+J9+M9+P9+S9+V9+Y9+AB9+AE9+AH9+AN9+AQ9+AT9+AW9+AZ9+BC9+BF9+BI9+BU9+BX9+CA9+DZ9+FA9+BR9+CJ9+AK9+EL9+EI9+FD9</f>
        <v>2324.88992</v>
      </c>
      <c r="FQ9" s="7">
        <f t="shared" si="6"/>
        <v>72.33451552714448</v>
      </c>
      <c r="FR9" s="109"/>
      <c r="FS9" s="11"/>
    </row>
    <row r="10" spans="1:175" s="1" customFormat="1" ht="20.25">
      <c r="A10" s="59" t="s">
        <v>3</v>
      </c>
      <c r="B10" s="71" t="s">
        <v>58</v>
      </c>
      <c r="C10" s="8">
        <v>1030.452</v>
      </c>
      <c r="D10" s="10">
        <v>762.06386</v>
      </c>
      <c r="E10" s="4">
        <f t="shared" si="0"/>
        <v>73.9543287799917</v>
      </c>
      <c r="F10" s="8"/>
      <c r="G10" s="9"/>
      <c r="H10" s="7"/>
      <c r="I10" s="8"/>
      <c r="J10" s="9"/>
      <c r="K10" s="4"/>
      <c r="L10" s="8">
        <v>62.5</v>
      </c>
      <c r="M10" s="9">
        <v>46.64639</v>
      </c>
      <c r="N10" s="34">
        <f t="shared" si="1"/>
        <v>74.63422399999999</v>
      </c>
      <c r="O10" s="8"/>
      <c r="P10" s="9"/>
      <c r="Q10" s="3"/>
      <c r="R10" s="8"/>
      <c r="S10" s="9"/>
      <c r="T10" s="25"/>
      <c r="U10" s="19"/>
      <c r="V10" s="5"/>
      <c r="W10" s="4"/>
      <c r="X10" s="8">
        <v>20</v>
      </c>
      <c r="Y10" s="5">
        <v>9.5</v>
      </c>
      <c r="Z10" s="4">
        <f t="shared" si="2"/>
        <v>47.5</v>
      </c>
      <c r="AA10" s="8"/>
      <c r="AB10" s="9"/>
      <c r="AC10" s="4"/>
      <c r="AD10" s="8"/>
      <c r="AE10" s="9"/>
      <c r="AF10" s="4"/>
      <c r="AG10" s="8"/>
      <c r="AH10" s="9"/>
      <c r="AI10" s="3"/>
      <c r="AJ10" s="8"/>
      <c r="AK10" s="9"/>
      <c r="AL10" s="7"/>
      <c r="AM10" s="40"/>
      <c r="AN10" s="9"/>
      <c r="AO10" s="4"/>
      <c r="AP10" s="8"/>
      <c r="AQ10" s="9"/>
      <c r="AR10" s="4"/>
      <c r="AS10" s="8"/>
      <c r="AT10" s="9"/>
      <c r="AU10" s="112" t="e">
        <f t="shared" si="7"/>
        <v>#DIV/0!</v>
      </c>
      <c r="AV10" s="8"/>
      <c r="AW10" s="5"/>
      <c r="AX10" s="4"/>
      <c r="AY10" s="8">
        <v>217.2</v>
      </c>
      <c r="AZ10" s="9">
        <v>161.67489</v>
      </c>
      <c r="BA10" s="4">
        <f t="shared" si="3"/>
        <v>74.43595303867404</v>
      </c>
      <c r="BB10" s="40">
        <v>139.54682</v>
      </c>
      <c r="BC10" s="9">
        <v>122.02633</v>
      </c>
      <c r="BD10" s="4">
        <f t="shared" si="4"/>
        <v>87.44472285359136</v>
      </c>
      <c r="BE10" s="8"/>
      <c r="BF10" s="9"/>
      <c r="BG10" s="4"/>
      <c r="BH10" s="8">
        <v>6</v>
      </c>
      <c r="BI10" s="9">
        <v>2.55</v>
      </c>
      <c r="BJ10" s="188">
        <f>(BI10/BH10)*100</f>
        <v>42.5</v>
      </c>
      <c r="BK10" s="199"/>
      <c r="BL10" s="197"/>
      <c r="BM10" s="267"/>
      <c r="BN10" s="199"/>
      <c r="BO10" s="197"/>
      <c r="BP10" s="34"/>
      <c r="BQ10" s="40"/>
      <c r="BR10" s="9"/>
      <c r="BS10" s="191"/>
      <c r="BT10" s="40"/>
      <c r="BU10" s="9"/>
      <c r="BV10" s="4"/>
      <c r="BW10" s="8"/>
      <c r="BX10" s="9"/>
      <c r="BY10" s="4"/>
      <c r="BZ10" s="8"/>
      <c r="CA10" s="9"/>
      <c r="CB10" s="213" t="e">
        <f aca="true" t="shared" si="11" ref="CB10:CB26">(CA10/BZ10)*100</f>
        <v>#DIV/0!</v>
      </c>
      <c r="CC10" s="212"/>
      <c r="CD10" s="209"/>
      <c r="CE10" s="273"/>
      <c r="CF10" s="199"/>
      <c r="CG10" s="197"/>
      <c r="CH10" s="34"/>
      <c r="CI10" s="207"/>
      <c r="CJ10" s="197"/>
      <c r="CK10" s="112" t="e">
        <f t="shared" si="5"/>
        <v>#DIV/0!</v>
      </c>
      <c r="CL10" s="221"/>
      <c r="CM10" s="221"/>
      <c r="CN10" s="7" t="e">
        <f>(CM10/CL10)*100</f>
        <v>#DIV/0!</v>
      </c>
      <c r="CO10" s="40"/>
      <c r="CP10" s="40"/>
      <c r="CQ10" s="220" t="e">
        <f>(CP10/CO10)*100</f>
        <v>#DIV/0!</v>
      </c>
      <c r="CR10" s="8"/>
      <c r="CS10" s="9"/>
      <c r="CT10" s="7"/>
      <c r="CU10" s="40"/>
      <c r="CV10" s="9"/>
      <c r="CW10" s="10"/>
      <c r="CX10" s="8"/>
      <c r="CY10" s="9"/>
      <c r="CZ10" s="7"/>
      <c r="DA10" s="40"/>
      <c r="DB10" s="9"/>
      <c r="DC10" s="10"/>
      <c r="DD10" s="8"/>
      <c r="DE10" s="9"/>
      <c r="DF10" s="10"/>
      <c r="DG10" s="8"/>
      <c r="DH10" s="9"/>
      <c r="DI10" s="10"/>
      <c r="DJ10" s="8"/>
      <c r="DK10" s="9"/>
      <c r="DL10" s="7"/>
      <c r="DM10" s="40"/>
      <c r="DN10" s="9"/>
      <c r="DO10" s="10"/>
      <c r="DP10" s="8"/>
      <c r="DQ10" s="9"/>
      <c r="DR10" s="7"/>
      <c r="DS10" s="40"/>
      <c r="DT10" s="9"/>
      <c r="DU10" s="7"/>
      <c r="DV10" s="40">
        <v>84.284</v>
      </c>
      <c r="DW10" s="292">
        <v>84.284</v>
      </c>
      <c r="DX10" s="7">
        <f>(DW10/DV10)*100</f>
        <v>100</v>
      </c>
      <c r="DY10" s="8">
        <v>2</v>
      </c>
      <c r="DZ10" s="9">
        <v>2</v>
      </c>
      <c r="EA10" s="10">
        <f t="shared" si="8"/>
        <v>100</v>
      </c>
      <c r="EB10" s="8"/>
      <c r="EC10" s="9"/>
      <c r="ED10" s="10"/>
      <c r="EE10" s="8"/>
      <c r="EF10" s="9"/>
      <c r="EG10" s="3"/>
      <c r="EH10" s="8">
        <v>25.472</v>
      </c>
      <c r="EI10" s="9">
        <v>25.472</v>
      </c>
      <c r="EJ10" s="7">
        <f t="shared" si="9"/>
        <v>100</v>
      </c>
      <c r="EK10" s="40">
        <v>29.76</v>
      </c>
      <c r="EL10" s="9">
        <v>29.76</v>
      </c>
      <c r="EM10" s="10">
        <f t="shared" si="10"/>
        <v>100</v>
      </c>
      <c r="EN10" s="8"/>
      <c r="EO10" s="9"/>
      <c r="EP10" s="7"/>
      <c r="EQ10" s="40"/>
      <c r="ER10" s="9"/>
      <c r="ES10" s="10"/>
      <c r="ET10" s="8"/>
      <c r="EU10" s="9"/>
      <c r="EV10" s="7"/>
      <c r="EW10" s="8"/>
      <c r="EX10" s="40"/>
      <c r="EY10" s="277"/>
      <c r="EZ10" s="40">
        <v>8</v>
      </c>
      <c r="FA10" s="9">
        <v>8</v>
      </c>
      <c r="FB10" s="10">
        <f>FA10/EZ10*100</f>
        <v>100</v>
      </c>
      <c r="FC10" s="8"/>
      <c r="FD10" s="9"/>
      <c r="FE10" s="10"/>
      <c r="FF10" s="8"/>
      <c r="FG10" s="9"/>
      <c r="FH10" s="10"/>
      <c r="FI10" s="8"/>
      <c r="FJ10" s="9"/>
      <c r="FK10" s="7"/>
      <c r="FL10" s="40"/>
      <c r="FM10" s="9"/>
      <c r="FN10" s="7"/>
      <c r="FO10" s="290">
        <f>C10+F10+I10+L10+O10+R10+U10+X10+AA10+AD10+AG10+AM10+AP10+AS10+AV10+AY10+BB10+BE10+BH10+BT10+BW10+BZ10+CO10+EZ10+DY10+CI10+EK10+EH10</f>
        <v>1540.93082</v>
      </c>
      <c r="FP10" s="289">
        <f>D10+G10+J10+M10+P10+S10+V10+Y10+AB10+AE10+AH10+AN10+AQ10+AT10+AW10+AZ10+BC10+BF10+BI10+BU10+BX10+CA10+CP10+FA10+DZ10+CJ10+EL10+EI10</f>
        <v>1169.69347</v>
      </c>
      <c r="FQ10" s="7">
        <f t="shared" si="6"/>
        <v>75.90824031931555</v>
      </c>
      <c r="FR10" s="109"/>
      <c r="FS10" s="11"/>
    </row>
    <row r="11" spans="1:175" s="1" customFormat="1" ht="20.25">
      <c r="A11" s="59" t="s">
        <v>4</v>
      </c>
      <c r="B11" s="71" t="s">
        <v>59</v>
      </c>
      <c r="C11" s="8">
        <v>360.56</v>
      </c>
      <c r="D11" s="10">
        <v>303.91919</v>
      </c>
      <c r="E11" s="4">
        <f t="shared" si="0"/>
        <v>84.29087807854448</v>
      </c>
      <c r="F11" s="8"/>
      <c r="G11" s="9"/>
      <c r="H11" s="7"/>
      <c r="I11" s="8"/>
      <c r="J11" s="9"/>
      <c r="K11" s="4"/>
      <c r="L11" s="8">
        <v>589</v>
      </c>
      <c r="M11" s="9">
        <v>430.49479</v>
      </c>
      <c r="N11" s="34">
        <f t="shared" si="1"/>
        <v>73.08909847198642</v>
      </c>
      <c r="O11" s="8"/>
      <c r="P11" s="9"/>
      <c r="Q11" s="3"/>
      <c r="R11" s="8">
        <v>26.912</v>
      </c>
      <c r="S11" s="9">
        <v>22.78237</v>
      </c>
      <c r="T11" s="4">
        <f>(S11/R11)*100</f>
        <v>84.65506093935791</v>
      </c>
      <c r="U11" s="19"/>
      <c r="V11" s="5"/>
      <c r="W11" s="4"/>
      <c r="X11" s="8">
        <v>3</v>
      </c>
      <c r="Y11" s="5">
        <v>1.54</v>
      </c>
      <c r="Z11" s="4">
        <f t="shared" si="2"/>
        <v>51.33333333333333</v>
      </c>
      <c r="AA11" s="8"/>
      <c r="AB11" s="9"/>
      <c r="AC11" s="4"/>
      <c r="AD11" s="8"/>
      <c r="AE11" s="9"/>
      <c r="AF11" s="4"/>
      <c r="AG11" s="8"/>
      <c r="AH11" s="9"/>
      <c r="AI11" s="3"/>
      <c r="AJ11" s="8">
        <v>21.228</v>
      </c>
      <c r="AK11" s="9">
        <v>0</v>
      </c>
      <c r="AL11" s="7">
        <f>AK11/AJ11*100</f>
        <v>0</v>
      </c>
      <c r="AM11" s="40"/>
      <c r="AN11" s="9"/>
      <c r="AO11" s="4"/>
      <c r="AP11" s="8"/>
      <c r="AQ11" s="9"/>
      <c r="AR11" s="4"/>
      <c r="AS11" s="8"/>
      <c r="AT11" s="9"/>
      <c r="AU11" s="112" t="e">
        <f t="shared" si="7"/>
        <v>#DIV/0!</v>
      </c>
      <c r="AV11" s="8"/>
      <c r="AW11" s="5"/>
      <c r="AX11" s="4"/>
      <c r="AY11" s="8">
        <v>68</v>
      </c>
      <c r="AZ11" s="9">
        <v>17.49657</v>
      </c>
      <c r="BA11" s="4">
        <f t="shared" si="3"/>
        <v>25.730249999999998</v>
      </c>
      <c r="BB11" s="40">
        <v>195.5246</v>
      </c>
      <c r="BC11" s="9">
        <v>147.1577</v>
      </c>
      <c r="BD11" s="4">
        <f t="shared" si="4"/>
        <v>75.26301038334819</v>
      </c>
      <c r="BE11" s="8"/>
      <c r="BF11" s="9"/>
      <c r="BG11" s="4"/>
      <c r="BH11" s="8">
        <v>10</v>
      </c>
      <c r="BI11" s="9">
        <v>4.65</v>
      </c>
      <c r="BJ11" s="188">
        <f>(BI11/BH11)*100</f>
        <v>46.5</v>
      </c>
      <c r="BK11" s="199"/>
      <c r="BL11" s="197"/>
      <c r="BM11" s="267"/>
      <c r="BN11" s="199"/>
      <c r="BO11" s="197"/>
      <c r="BP11" s="34"/>
      <c r="BQ11" s="40">
        <v>195</v>
      </c>
      <c r="BR11" s="9">
        <v>194.342</v>
      </c>
      <c r="BS11" s="191">
        <f>BR11/BQ11*100</f>
        <v>99.6625641025641</v>
      </c>
      <c r="BT11" s="40"/>
      <c r="BU11" s="9"/>
      <c r="BV11" s="4"/>
      <c r="BW11" s="8"/>
      <c r="BX11" s="9"/>
      <c r="BY11" s="4"/>
      <c r="BZ11" s="8"/>
      <c r="CA11" s="9"/>
      <c r="CB11" s="213" t="e">
        <f t="shared" si="11"/>
        <v>#DIV/0!</v>
      </c>
      <c r="CC11" s="212"/>
      <c r="CD11" s="209"/>
      <c r="CE11" s="273"/>
      <c r="CF11" s="199"/>
      <c r="CG11" s="197"/>
      <c r="CH11" s="34"/>
      <c r="CI11" s="207">
        <v>4.9</v>
      </c>
      <c r="CJ11" s="197">
        <v>4.04056</v>
      </c>
      <c r="CK11" s="4">
        <f t="shared" si="5"/>
        <v>82.46040816326531</v>
      </c>
      <c r="CL11" s="221"/>
      <c r="CM11" s="221"/>
      <c r="CN11" s="7" t="e">
        <f aca="true" t="shared" si="12" ref="CN11:CN29">CM11/CL11*100</f>
        <v>#DIV/0!</v>
      </c>
      <c r="CO11" s="19"/>
      <c r="CP11" s="19"/>
      <c r="CQ11" s="220"/>
      <c r="CR11" s="8"/>
      <c r="CS11" s="9"/>
      <c r="CT11" s="7"/>
      <c r="CU11" s="40"/>
      <c r="CV11" s="9"/>
      <c r="CW11" s="10"/>
      <c r="CX11" s="8"/>
      <c r="CY11" s="9"/>
      <c r="CZ11" s="7"/>
      <c r="DA11" s="40"/>
      <c r="DB11" s="9"/>
      <c r="DC11" s="10"/>
      <c r="DD11" s="8"/>
      <c r="DE11" s="9"/>
      <c r="DF11" s="10"/>
      <c r="DG11" s="8"/>
      <c r="DH11" s="9"/>
      <c r="DI11" s="10"/>
      <c r="DJ11" s="8"/>
      <c r="DK11" s="9"/>
      <c r="DL11" s="7"/>
      <c r="DM11" s="40"/>
      <c r="DN11" s="9"/>
      <c r="DO11" s="10"/>
      <c r="DP11" s="8"/>
      <c r="DQ11" s="9"/>
      <c r="DR11" s="7"/>
      <c r="DS11" s="40"/>
      <c r="DT11" s="9"/>
      <c r="DU11" s="7"/>
      <c r="DV11" s="40">
        <v>351.7</v>
      </c>
      <c r="DW11" s="292">
        <v>351.7</v>
      </c>
      <c r="DX11" s="7">
        <f aca="true" t="shared" si="13" ref="DX11:DX29">DW11/DV11*100</f>
        <v>100</v>
      </c>
      <c r="DY11" s="8">
        <v>10</v>
      </c>
      <c r="DZ11" s="9">
        <v>10</v>
      </c>
      <c r="EA11" s="10">
        <f t="shared" si="8"/>
        <v>100</v>
      </c>
      <c r="EB11" s="8"/>
      <c r="EC11" s="9"/>
      <c r="ED11" s="10"/>
      <c r="EE11" s="8"/>
      <c r="EF11" s="9"/>
      <c r="EG11" s="3"/>
      <c r="EH11" s="8">
        <v>10.1</v>
      </c>
      <c r="EI11" s="9">
        <v>10.1</v>
      </c>
      <c r="EJ11" s="7">
        <f t="shared" si="9"/>
        <v>100</v>
      </c>
      <c r="EK11" s="40">
        <v>5.6</v>
      </c>
      <c r="EL11" s="9">
        <v>5.6</v>
      </c>
      <c r="EM11" s="10">
        <f t="shared" si="10"/>
        <v>100</v>
      </c>
      <c r="EN11" s="8"/>
      <c r="EO11" s="9"/>
      <c r="EP11" s="7"/>
      <c r="EQ11" s="40"/>
      <c r="ER11" s="9"/>
      <c r="ES11" s="10"/>
      <c r="ET11" s="8"/>
      <c r="EU11" s="9"/>
      <c r="EV11" s="7"/>
      <c r="EW11" s="8"/>
      <c r="EX11" s="40"/>
      <c r="EY11" s="277"/>
      <c r="EZ11" s="40">
        <v>3.8</v>
      </c>
      <c r="FA11" s="9">
        <v>3.8</v>
      </c>
      <c r="FB11" s="10">
        <f>FA11/EZ11*100</f>
        <v>100</v>
      </c>
      <c r="FC11" s="8"/>
      <c r="FD11" s="9"/>
      <c r="FE11" s="10"/>
      <c r="FF11" s="8"/>
      <c r="FG11" s="9"/>
      <c r="FH11" s="10"/>
      <c r="FI11" s="8"/>
      <c r="FJ11" s="9"/>
      <c r="FK11" s="7"/>
      <c r="FL11" s="40"/>
      <c r="FM11" s="9"/>
      <c r="FN11" s="7"/>
      <c r="FO11" s="290">
        <f>C11+F11+I11+L11+O11+R11+U11+X11+AA11+AD11+AG11+AM11+AP11+AS11+AV11+AY11+BB11+BE11+BH11+BT11+BW11+BZ11+EZ11+DY11+BQ11+CI11+AJ11+EK11+EH11</f>
        <v>1503.6245999999999</v>
      </c>
      <c r="FP11" s="290">
        <f>D11+G11+J11+M11+P11+S11+V11+Y11+AB11+AE11+AH11+AN11+AQ11+AT11+AW11+AZ11+BC11+BF11+BI11+BU11+BX11+CA11+FA11+DZ11+BR11+CJ11+AK11+EL11+EI11</f>
        <v>1155.9231799999998</v>
      </c>
      <c r="FQ11" s="7">
        <f t="shared" si="6"/>
        <v>76.87578269203628</v>
      </c>
      <c r="FR11" s="109"/>
      <c r="FS11" s="11"/>
    </row>
    <row r="12" spans="1:175" s="1" customFormat="1" ht="20.25">
      <c r="A12" s="59" t="s">
        <v>5</v>
      </c>
      <c r="B12" s="70" t="s">
        <v>60</v>
      </c>
      <c r="C12" s="8">
        <v>1133.3</v>
      </c>
      <c r="D12" s="10">
        <v>880.2649</v>
      </c>
      <c r="E12" s="4">
        <f t="shared" si="0"/>
        <v>77.67271684461308</v>
      </c>
      <c r="F12" s="8"/>
      <c r="G12" s="9"/>
      <c r="H12" s="7"/>
      <c r="I12" s="8"/>
      <c r="J12" s="9"/>
      <c r="K12" s="4"/>
      <c r="L12" s="8">
        <v>1973.5</v>
      </c>
      <c r="M12" s="9">
        <v>1572.34636</v>
      </c>
      <c r="N12" s="34">
        <f t="shared" si="1"/>
        <v>79.67298505193818</v>
      </c>
      <c r="O12" s="8"/>
      <c r="P12" s="9"/>
      <c r="Q12" s="3"/>
      <c r="R12" s="8">
        <v>131.6</v>
      </c>
      <c r="S12" s="9">
        <v>95.44854</v>
      </c>
      <c r="T12" s="4">
        <f>(S12/R12)*100</f>
        <v>72.52928571428572</v>
      </c>
      <c r="U12" s="19"/>
      <c r="V12" s="5"/>
      <c r="W12" s="4"/>
      <c r="X12" s="8">
        <v>10</v>
      </c>
      <c r="Y12" s="5">
        <v>10</v>
      </c>
      <c r="Z12" s="4">
        <f t="shared" si="2"/>
        <v>100</v>
      </c>
      <c r="AA12" s="8"/>
      <c r="AB12" s="9"/>
      <c r="AC12" s="4"/>
      <c r="AD12" s="8"/>
      <c r="AE12" s="9"/>
      <c r="AF12" s="4"/>
      <c r="AG12" s="8"/>
      <c r="AH12" s="9"/>
      <c r="AI12" s="3"/>
      <c r="AJ12" s="8"/>
      <c r="AK12" s="9"/>
      <c r="AL12" s="7"/>
      <c r="AM12" s="40"/>
      <c r="AN12" s="9"/>
      <c r="AO12" s="4"/>
      <c r="AP12" s="8"/>
      <c r="AQ12" s="9"/>
      <c r="AR12" s="4"/>
      <c r="AS12" s="8"/>
      <c r="AT12" s="9"/>
      <c r="AU12" s="112" t="e">
        <f t="shared" si="7"/>
        <v>#DIV/0!</v>
      </c>
      <c r="AV12" s="8"/>
      <c r="AW12" s="5"/>
      <c r="AX12" s="4"/>
      <c r="AY12" s="8">
        <v>266.76788</v>
      </c>
      <c r="AZ12" s="9">
        <v>209.37535</v>
      </c>
      <c r="BA12" s="4">
        <f t="shared" si="3"/>
        <v>78.48596690126263</v>
      </c>
      <c r="BB12" s="40">
        <v>630.31807</v>
      </c>
      <c r="BC12" s="9">
        <v>467.01033</v>
      </c>
      <c r="BD12" s="27">
        <f t="shared" si="4"/>
        <v>74.09121715326992</v>
      </c>
      <c r="BE12" s="8"/>
      <c r="BF12" s="9"/>
      <c r="BG12" s="4"/>
      <c r="BH12" s="8">
        <v>502.1</v>
      </c>
      <c r="BI12" s="40">
        <v>355.04117</v>
      </c>
      <c r="BJ12" s="188">
        <f>(BI12/BH12)*100</f>
        <v>70.71124676359291</v>
      </c>
      <c r="BK12" s="199"/>
      <c r="BL12" s="197"/>
      <c r="BM12" s="267"/>
      <c r="BN12" s="199"/>
      <c r="BO12" s="197"/>
      <c r="BP12" s="34"/>
      <c r="BQ12" s="40">
        <v>205.816</v>
      </c>
      <c r="BR12" s="9">
        <v>205.784</v>
      </c>
      <c r="BS12" s="191">
        <f>BR12/BQ12*100</f>
        <v>99.9844521320014</v>
      </c>
      <c r="BT12" s="40"/>
      <c r="BU12" s="9"/>
      <c r="BV12" s="4"/>
      <c r="BW12" s="8"/>
      <c r="BX12" s="9"/>
      <c r="BY12" s="4"/>
      <c r="BZ12" s="8">
        <v>1</v>
      </c>
      <c r="CA12" s="9">
        <v>0</v>
      </c>
      <c r="CB12" s="34">
        <v>0</v>
      </c>
      <c r="CC12" s="199"/>
      <c r="CD12" s="197"/>
      <c r="CE12" s="267"/>
      <c r="CF12" s="199"/>
      <c r="CG12" s="197"/>
      <c r="CH12" s="34"/>
      <c r="CI12" s="207"/>
      <c r="CJ12" s="197"/>
      <c r="CK12" s="245" t="e">
        <f t="shared" si="5"/>
        <v>#DIV/0!</v>
      </c>
      <c r="CL12" s="221"/>
      <c r="CM12" s="221"/>
      <c r="CN12" s="7" t="e">
        <f t="shared" si="12"/>
        <v>#DIV/0!</v>
      </c>
      <c r="CO12" s="40"/>
      <c r="CP12" s="40"/>
      <c r="CQ12" s="220"/>
      <c r="CR12" s="8"/>
      <c r="CS12" s="9"/>
      <c r="CT12" s="7"/>
      <c r="CU12" s="40"/>
      <c r="CV12" s="9"/>
      <c r="CW12" s="10"/>
      <c r="CX12" s="8"/>
      <c r="CY12" s="9"/>
      <c r="CZ12" s="7"/>
      <c r="DA12" s="40"/>
      <c r="DB12" s="9"/>
      <c r="DC12" s="10"/>
      <c r="DD12" s="8"/>
      <c r="DE12" s="9"/>
      <c r="DF12" s="10"/>
      <c r="DG12" s="8"/>
      <c r="DH12" s="9"/>
      <c r="DI12" s="10"/>
      <c r="DJ12" s="8"/>
      <c r="DK12" s="9"/>
      <c r="DL12" s="7"/>
      <c r="DM12" s="40"/>
      <c r="DN12" s="9"/>
      <c r="DO12" s="10"/>
      <c r="DP12" s="8"/>
      <c r="DQ12" s="9"/>
      <c r="DR12" s="7"/>
      <c r="DS12" s="40"/>
      <c r="DT12" s="9"/>
      <c r="DU12" s="7"/>
      <c r="DV12" s="40">
        <v>1851.3</v>
      </c>
      <c r="DW12" s="292">
        <v>1851.3</v>
      </c>
      <c r="DX12" s="7">
        <f t="shared" si="13"/>
        <v>100</v>
      </c>
      <c r="DY12" s="8"/>
      <c r="DZ12" s="9"/>
      <c r="EA12" s="10"/>
      <c r="EB12" s="8"/>
      <c r="EC12" s="9"/>
      <c r="ED12" s="10"/>
      <c r="EE12" s="8"/>
      <c r="EF12" s="9"/>
      <c r="EG12" s="3"/>
      <c r="EH12" s="8">
        <v>24.562</v>
      </c>
      <c r="EI12" s="9">
        <v>24.562</v>
      </c>
      <c r="EJ12" s="7">
        <f t="shared" si="9"/>
        <v>100</v>
      </c>
      <c r="EK12" s="40">
        <v>23.622</v>
      </c>
      <c r="EL12" s="9">
        <v>23.622</v>
      </c>
      <c r="EM12" s="10">
        <f t="shared" si="10"/>
        <v>100</v>
      </c>
      <c r="EN12" s="8"/>
      <c r="EO12" s="9"/>
      <c r="EP12" s="7"/>
      <c r="EQ12" s="40"/>
      <c r="ER12" s="9"/>
      <c r="ES12" s="10"/>
      <c r="ET12" s="8"/>
      <c r="EU12" s="9"/>
      <c r="EV12" s="7"/>
      <c r="EW12" s="8"/>
      <c r="EX12" s="40"/>
      <c r="EY12" s="277"/>
      <c r="EZ12" s="40">
        <v>8.2</v>
      </c>
      <c r="FA12" s="9">
        <v>8.2</v>
      </c>
      <c r="FB12" s="10">
        <f>FA12/EZ12*100</f>
        <v>100</v>
      </c>
      <c r="FC12" s="8"/>
      <c r="FD12" s="9"/>
      <c r="FE12" s="10"/>
      <c r="FF12" s="8"/>
      <c r="FG12" s="9"/>
      <c r="FH12" s="10"/>
      <c r="FI12" s="8"/>
      <c r="FJ12" s="9"/>
      <c r="FK12" s="7"/>
      <c r="FL12" s="40"/>
      <c r="FM12" s="9"/>
      <c r="FN12" s="7"/>
      <c r="FO12" s="290">
        <f>C12+F12+I12+L12+O12+R12+U12+X12+AA12+AD12+AG12+AM12+AP12+AS12+AV12+AY12+BB12+BE12+BH12+BT12+BW12+BZ12+EZ12+DY12+CI12+BQ12+EK12+EH12</f>
        <v>4910.78595</v>
      </c>
      <c r="FP12" s="290">
        <f>D12+G12+J12+M12+P12+S12+V12+Y12+AB12+AE12+AH12+AN12+AQ12+AT12+AW12+AZ12+BC12+BF12+BI12+BU12+BX12+CA12+FA12+DZ12+CJ12+EL12+EI12+BR12</f>
        <v>3851.6546499999995</v>
      </c>
      <c r="FQ12" s="7">
        <f t="shared" si="6"/>
        <v>78.43255008905446</v>
      </c>
      <c r="FR12" s="109"/>
      <c r="FS12" s="11"/>
    </row>
    <row r="13" spans="1:175" s="1" customFormat="1" ht="20.25">
      <c r="A13" s="59" t="s">
        <v>6</v>
      </c>
      <c r="B13" s="70" t="s">
        <v>61</v>
      </c>
      <c r="C13" s="8">
        <v>500.6</v>
      </c>
      <c r="D13" s="10">
        <v>392.99253</v>
      </c>
      <c r="E13" s="4">
        <f t="shared" si="0"/>
        <v>78.5043008389932</v>
      </c>
      <c r="F13" s="8"/>
      <c r="G13" s="9"/>
      <c r="H13" s="7"/>
      <c r="I13" s="8"/>
      <c r="J13" s="9"/>
      <c r="K13" s="4"/>
      <c r="L13" s="8">
        <v>1364.6</v>
      </c>
      <c r="M13" s="9">
        <v>1064.697</v>
      </c>
      <c r="N13" s="34">
        <f t="shared" si="1"/>
        <v>78.02264399824124</v>
      </c>
      <c r="O13" s="8"/>
      <c r="P13" s="9"/>
      <c r="Q13" s="3"/>
      <c r="R13" s="8">
        <v>76.1</v>
      </c>
      <c r="S13" s="9">
        <v>49.74749</v>
      </c>
      <c r="T13" s="4">
        <f>(S13/R13)*100</f>
        <v>65.37120893561105</v>
      </c>
      <c r="U13" s="19"/>
      <c r="V13" s="5"/>
      <c r="W13" s="4"/>
      <c r="X13" s="8">
        <v>5.7</v>
      </c>
      <c r="Y13" s="5">
        <v>5.7</v>
      </c>
      <c r="Z13" s="4">
        <f t="shared" si="2"/>
        <v>100</v>
      </c>
      <c r="AA13" s="8"/>
      <c r="AB13" s="9"/>
      <c r="AC13" s="4"/>
      <c r="AD13" s="8"/>
      <c r="AE13" s="9"/>
      <c r="AF13" s="4"/>
      <c r="AG13" s="8"/>
      <c r="AH13" s="9"/>
      <c r="AI13" s="3"/>
      <c r="AJ13" s="8"/>
      <c r="AK13" s="9"/>
      <c r="AL13" s="7"/>
      <c r="AM13" s="40"/>
      <c r="AN13" s="9"/>
      <c r="AO13" s="4"/>
      <c r="AP13" s="8"/>
      <c r="AQ13" s="9"/>
      <c r="AR13" s="4"/>
      <c r="AS13" s="8"/>
      <c r="AT13" s="9"/>
      <c r="AU13" s="112" t="e">
        <f t="shared" si="7"/>
        <v>#DIV/0!</v>
      </c>
      <c r="AV13" s="8"/>
      <c r="AW13" s="5"/>
      <c r="AX13" s="4"/>
      <c r="AY13" s="8">
        <v>198.1</v>
      </c>
      <c r="AZ13" s="9">
        <v>62.70228</v>
      </c>
      <c r="BA13" s="4">
        <f t="shared" si="3"/>
        <v>31.651832407874814</v>
      </c>
      <c r="BB13" s="40">
        <v>154.7</v>
      </c>
      <c r="BC13" s="9">
        <v>82.15371</v>
      </c>
      <c r="BD13" s="4">
        <f t="shared" si="4"/>
        <v>53.10517776341306</v>
      </c>
      <c r="BE13" s="8"/>
      <c r="BF13" s="9"/>
      <c r="BG13" s="4"/>
      <c r="BH13" s="8"/>
      <c r="BI13" s="9"/>
      <c r="BJ13" s="188"/>
      <c r="BK13" s="199"/>
      <c r="BL13" s="197"/>
      <c r="BM13" s="267"/>
      <c r="BN13" s="199"/>
      <c r="BO13" s="197"/>
      <c r="BP13" s="34"/>
      <c r="BQ13" s="40"/>
      <c r="BR13" s="9"/>
      <c r="BS13" s="191"/>
      <c r="BT13" s="40"/>
      <c r="BU13" s="9"/>
      <c r="BV13" s="4"/>
      <c r="BW13" s="8"/>
      <c r="BX13" s="9"/>
      <c r="BY13" s="4"/>
      <c r="BZ13" s="8"/>
      <c r="CA13" s="9"/>
      <c r="CB13" s="213" t="e">
        <f t="shared" si="11"/>
        <v>#DIV/0!</v>
      </c>
      <c r="CC13" s="212"/>
      <c r="CD13" s="209"/>
      <c r="CE13" s="273"/>
      <c r="CF13" s="199"/>
      <c r="CG13" s="197"/>
      <c r="CH13" s="34"/>
      <c r="CI13" s="207"/>
      <c r="CJ13" s="197"/>
      <c r="CK13" s="112" t="e">
        <f t="shared" si="5"/>
        <v>#DIV/0!</v>
      </c>
      <c r="CL13" s="221"/>
      <c r="CM13" s="221"/>
      <c r="CN13" s="7" t="e">
        <f t="shared" si="12"/>
        <v>#DIV/0!</v>
      </c>
      <c r="CO13" s="40"/>
      <c r="CP13" s="40"/>
      <c r="CQ13" s="220"/>
      <c r="CR13" s="8"/>
      <c r="CS13" s="9"/>
      <c r="CT13" s="7"/>
      <c r="CU13" s="40"/>
      <c r="CV13" s="9"/>
      <c r="CW13" s="10"/>
      <c r="CX13" s="8"/>
      <c r="CY13" s="9"/>
      <c r="CZ13" s="7"/>
      <c r="DA13" s="40"/>
      <c r="DB13" s="9"/>
      <c r="DC13" s="10"/>
      <c r="DD13" s="8"/>
      <c r="DE13" s="9"/>
      <c r="DF13" s="10"/>
      <c r="DG13" s="8"/>
      <c r="DH13" s="9"/>
      <c r="DI13" s="10"/>
      <c r="DJ13" s="8"/>
      <c r="DK13" s="9"/>
      <c r="DL13" s="7"/>
      <c r="DM13" s="40"/>
      <c r="DN13" s="9"/>
      <c r="DO13" s="10"/>
      <c r="DP13" s="8"/>
      <c r="DQ13" s="9"/>
      <c r="DR13" s="7"/>
      <c r="DS13" s="40"/>
      <c r="DT13" s="9"/>
      <c r="DU13" s="7"/>
      <c r="DV13" s="40">
        <v>1080.1</v>
      </c>
      <c r="DW13" s="292">
        <v>1080.1</v>
      </c>
      <c r="DX13" s="7">
        <f t="shared" si="13"/>
        <v>100</v>
      </c>
      <c r="DY13" s="8"/>
      <c r="DZ13" s="9"/>
      <c r="EA13" s="10"/>
      <c r="EB13" s="8"/>
      <c r="EC13" s="9"/>
      <c r="ED13" s="10"/>
      <c r="EE13" s="8"/>
      <c r="EF13" s="9"/>
      <c r="EG13" s="3"/>
      <c r="EH13" s="8">
        <v>23.797</v>
      </c>
      <c r="EI13" s="9">
        <v>23.797</v>
      </c>
      <c r="EJ13" s="7">
        <f t="shared" si="9"/>
        <v>100</v>
      </c>
      <c r="EK13" s="40">
        <v>13.02</v>
      </c>
      <c r="EL13" s="9">
        <v>13.02</v>
      </c>
      <c r="EM13" s="10">
        <f t="shared" si="10"/>
        <v>100</v>
      </c>
      <c r="EN13" s="8"/>
      <c r="EO13" s="9"/>
      <c r="EP13" s="7"/>
      <c r="EQ13" s="40"/>
      <c r="ER13" s="9"/>
      <c r="ES13" s="10"/>
      <c r="ET13" s="8"/>
      <c r="EU13" s="9"/>
      <c r="EV13" s="7"/>
      <c r="EW13" s="8"/>
      <c r="EX13" s="40"/>
      <c r="EY13" s="277"/>
      <c r="EZ13" s="40">
        <v>7.3</v>
      </c>
      <c r="FA13" s="9">
        <v>7.3</v>
      </c>
      <c r="FB13" s="10">
        <f aca="true" t="shared" si="14" ref="FB13:FB29">FA13/EZ13*100</f>
        <v>100</v>
      </c>
      <c r="FC13" s="8"/>
      <c r="FD13" s="9"/>
      <c r="FE13" s="10"/>
      <c r="FF13" s="8">
        <v>24</v>
      </c>
      <c r="FG13" s="9"/>
      <c r="FH13" s="10">
        <f>FG13/FF13*100</f>
        <v>0</v>
      </c>
      <c r="FI13" s="8"/>
      <c r="FJ13" s="9"/>
      <c r="FK13" s="7"/>
      <c r="FL13" s="40"/>
      <c r="FM13" s="9"/>
      <c r="FN13" s="7"/>
      <c r="FO13" s="290">
        <f>C13+F13+I13+L13+O13+R13+U13+X13+AA13+AD13+AG13+AM13+AP13+AS13+AV13+AY13+BB13+BE13+BH13+BT13+BW13+BZ13+EZ13+DY13+CI13+EK13+EH13+FF13</f>
        <v>2367.917</v>
      </c>
      <c r="FP13" s="289">
        <f>D13+G13+J13+M13+P13+S13+V13+Y13+AB13+AE13+AH13+AN13+AQ13+AT13+AW13+AZ13+BC13+BF13+BI13+BU13+BX13+CA13+FA13+DZ13+CJ13+EL13+EI13+FG13</f>
        <v>1702.1100099999999</v>
      </c>
      <c r="FQ13" s="7">
        <f t="shared" si="6"/>
        <v>71.88216521102724</v>
      </c>
      <c r="FR13" s="109"/>
      <c r="FS13" s="11"/>
    </row>
    <row r="14" spans="1:175" s="1" customFormat="1" ht="20.25">
      <c r="A14" s="59" t="s">
        <v>7</v>
      </c>
      <c r="B14" s="71" t="s">
        <v>62</v>
      </c>
      <c r="C14" s="8">
        <v>585.5</v>
      </c>
      <c r="D14" s="10">
        <v>481.30444</v>
      </c>
      <c r="E14" s="4">
        <f t="shared" si="0"/>
        <v>82.20400341588386</v>
      </c>
      <c r="F14" s="8"/>
      <c r="G14" s="9"/>
      <c r="H14" s="7"/>
      <c r="I14" s="8"/>
      <c r="J14" s="9"/>
      <c r="K14" s="4"/>
      <c r="L14" s="8">
        <v>1292.3</v>
      </c>
      <c r="M14" s="9">
        <v>1076.62505</v>
      </c>
      <c r="N14" s="34">
        <f t="shared" si="1"/>
        <v>83.31076762361683</v>
      </c>
      <c r="O14" s="8"/>
      <c r="P14" s="9"/>
      <c r="Q14" s="3"/>
      <c r="R14" s="8"/>
      <c r="S14" s="9"/>
      <c r="T14" s="112" t="e">
        <f>(S14/R14)*100</f>
        <v>#DIV/0!</v>
      </c>
      <c r="U14" s="19"/>
      <c r="V14" s="5"/>
      <c r="W14" s="4"/>
      <c r="X14" s="8">
        <v>20</v>
      </c>
      <c r="Y14" s="5">
        <v>0</v>
      </c>
      <c r="Z14" s="4">
        <f t="shared" si="2"/>
        <v>0</v>
      </c>
      <c r="AA14" s="8"/>
      <c r="AB14" s="9"/>
      <c r="AC14" s="4"/>
      <c r="AD14" s="8"/>
      <c r="AE14" s="9"/>
      <c r="AF14" s="4"/>
      <c r="AG14" s="8"/>
      <c r="AH14" s="9"/>
      <c r="AI14" s="3"/>
      <c r="AJ14" s="8"/>
      <c r="AK14" s="9"/>
      <c r="AL14" s="7"/>
      <c r="AM14" s="40"/>
      <c r="AN14" s="9"/>
      <c r="AO14" s="4"/>
      <c r="AP14" s="8"/>
      <c r="AQ14" s="9"/>
      <c r="AR14" s="4"/>
      <c r="AS14" s="8">
        <v>30</v>
      </c>
      <c r="AT14" s="9">
        <v>30</v>
      </c>
      <c r="AU14" s="4">
        <f t="shared" si="7"/>
        <v>100</v>
      </c>
      <c r="AV14" s="8"/>
      <c r="AW14" s="5"/>
      <c r="AX14" s="4"/>
      <c r="AY14" s="8">
        <v>414.052</v>
      </c>
      <c r="AZ14" s="9">
        <v>341.13912</v>
      </c>
      <c r="BA14" s="4">
        <f t="shared" si="3"/>
        <v>82.3904050698946</v>
      </c>
      <c r="BB14" s="40">
        <v>385.6</v>
      </c>
      <c r="BC14" s="9">
        <v>339.65747</v>
      </c>
      <c r="BD14" s="4">
        <f t="shared" si="4"/>
        <v>88.08544346473029</v>
      </c>
      <c r="BE14" s="8"/>
      <c r="BF14" s="9"/>
      <c r="BG14" s="4"/>
      <c r="BH14" s="8">
        <v>434.8</v>
      </c>
      <c r="BI14" s="40">
        <v>377.78815</v>
      </c>
      <c r="BJ14" s="188">
        <f>(BI14/BH14)*100</f>
        <v>86.88779898804046</v>
      </c>
      <c r="BK14" s="199"/>
      <c r="BL14" s="197"/>
      <c r="BM14" s="267"/>
      <c r="BN14" s="199"/>
      <c r="BO14" s="197"/>
      <c r="BP14" s="34"/>
      <c r="BQ14" s="40">
        <v>764</v>
      </c>
      <c r="BR14" s="9">
        <v>742.527</v>
      </c>
      <c r="BS14" s="191">
        <f>BR14/BQ14*100</f>
        <v>97.18939790575917</v>
      </c>
      <c r="BT14" s="40"/>
      <c r="BU14" s="9"/>
      <c r="BV14" s="4"/>
      <c r="BW14" s="8"/>
      <c r="BX14" s="9"/>
      <c r="BY14" s="4"/>
      <c r="BZ14" s="8"/>
      <c r="CA14" s="9"/>
      <c r="CB14" s="213" t="e">
        <f t="shared" si="11"/>
        <v>#DIV/0!</v>
      </c>
      <c r="CC14" s="212"/>
      <c r="CD14" s="209"/>
      <c r="CE14" s="273"/>
      <c r="CF14" s="199"/>
      <c r="CG14" s="197"/>
      <c r="CH14" s="34"/>
      <c r="CI14" s="207"/>
      <c r="CJ14" s="197"/>
      <c r="CK14" s="112" t="e">
        <f t="shared" si="5"/>
        <v>#DIV/0!</v>
      </c>
      <c r="CL14" s="221"/>
      <c r="CM14" s="221"/>
      <c r="CN14" s="7" t="e">
        <f t="shared" si="12"/>
        <v>#DIV/0!</v>
      </c>
      <c r="CO14" s="40"/>
      <c r="CP14" s="40"/>
      <c r="CQ14" s="220"/>
      <c r="CR14" s="186"/>
      <c r="CS14" s="179"/>
      <c r="CT14" s="113"/>
      <c r="CU14" s="251"/>
      <c r="CV14" s="179"/>
      <c r="CW14" s="227"/>
      <c r="CX14" s="186"/>
      <c r="CY14" s="179"/>
      <c r="CZ14" s="113"/>
      <c r="DA14" s="251"/>
      <c r="DB14" s="179"/>
      <c r="DC14" s="227"/>
      <c r="DD14" s="186"/>
      <c r="DE14" s="179"/>
      <c r="DF14" s="227"/>
      <c r="DG14" s="186"/>
      <c r="DH14" s="179"/>
      <c r="DI14" s="227"/>
      <c r="DJ14" s="186"/>
      <c r="DK14" s="179"/>
      <c r="DL14" s="113"/>
      <c r="DM14" s="251"/>
      <c r="DN14" s="179"/>
      <c r="DO14" s="227"/>
      <c r="DP14" s="186"/>
      <c r="DQ14" s="179"/>
      <c r="DR14" s="113"/>
      <c r="DS14" s="251"/>
      <c r="DT14" s="179"/>
      <c r="DU14" s="113"/>
      <c r="DV14" s="40">
        <v>533.6</v>
      </c>
      <c r="DW14" s="292">
        <v>480</v>
      </c>
      <c r="DX14" s="7">
        <f t="shared" si="13"/>
        <v>89.95502248875562</v>
      </c>
      <c r="DY14" s="8"/>
      <c r="DZ14" s="9"/>
      <c r="EA14" s="227" t="e">
        <f t="shared" si="8"/>
        <v>#DIV/0!</v>
      </c>
      <c r="EB14" s="8"/>
      <c r="EC14" s="9"/>
      <c r="ED14" s="10"/>
      <c r="EE14" s="8"/>
      <c r="EF14" s="9"/>
      <c r="EG14" s="3"/>
      <c r="EH14" s="8">
        <v>15.342</v>
      </c>
      <c r="EI14" s="9">
        <v>15.3425</v>
      </c>
      <c r="EJ14" s="7">
        <f t="shared" si="9"/>
        <v>100.00325902750618</v>
      </c>
      <c r="EK14" s="40">
        <v>9.858</v>
      </c>
      <c r="EL14" s="9">
        <v>9.858</v>
      </c>
      <c r="EM14" s="10">
        <f t="shared" si="10"/>
        <v>100</v>
      </c>
      <c r="EN14" s="8"/>
      <c r="EO14" s="9"/>
      <c r="EP14" s="7"/>
      <c r="EQ14" s="40">
        <v>25</v>
      </c>
      <c r="ER14" s="9">
        <v>24.99898</v>
      </c>
      <c r="ES14" s="10">
        <f>ER14/EQ14*100</f>
        <v>99.99592</v>
      </c>
      <c r="ET14" s="8"/>
      <c r="EU14" s="9"/>
      <c r="EV14" s="7"/>
      <c r="EW14" s="8"/>
      <c r="EX14" s="40"/>
      <c r="EY14" s="277"/>
      <c r="EZ14" s="40">
        <v>5.1</v>
      </c>
      <c r="FA14" s="9">
        <v>5.1</v>
      </c>
      <c r="FB14" s="10">
        <f t="shared" si="14"/>
        <v>100</v>
      </c>
      <c r="FC14" s="8"/>
      <c r="FD14" s="9"/>
      <c r="FE14" s="10"/>
      <c r="FF14" s="8"/>
      <c r="FG14" s="9"/>
      <c r="FH14" s="10"/>
      <c r="FI14" s="8"/>
      <c r="FJ14" s="9"/>
      <c r="FK14" s="7"/>
      <c r="FL14" s="40"/>
      <c r="FM14" s="9"/>
      <c r="FN14" s="7"/>
      <c r="FO14" s="290">
        <f>C14+F14+I14+L14+O14+R14+U14+X14+AA14+AD14+AG14+AM14+AP14+AS14+AV14+AY14+BB14+BE14+BH14+BT14+BW14+BZ14+EZ14+DY14+BQ14+CI14+EK14+EH14+EQ14</f>
        <v>3981.552</v>
      </c>
      <c r="FP14" s="289">
        <f>D14+G14+J14+M14+P14+S14+V14+Y14+AB14+AE14+AH14+AN14+AQ14+AT14+AW14+AZ14+BC14+BF14+BI14+BU14+BX14+CA14+FA14+DZ14+BR14+CJ14+EI14+EL14+ER14</f>
        <v>3444.34071</v>
      </c>
      <c r="FQ14" s="7">
        <f t="shared" si="6"/>
        <v>86.50749029524165</v>
      </c>
      <c r="FR14" s="109"/>
      <c r="FS14" s="11"/>
    </row>
    <row r="15" spans="1:175" s="1" customFormat="1" ht="20.25">
      <c r="A15" s="59" t="s">
        <v>8</v>
      </c>
      <c r="B15" s="70" t="s">
        <v>63</v>
      </c>
      <c r="C15" s="8">
        <v>740.415</v>
      </c>
      <c r="D15" s="10">
        <v>615.61593</v>
      </c>
      <c r="E15" s="4">
        <f t="shared" si="0"/>
        <v>83.14471343773425</v>
      </c>
      <c r="F15" s="8"/>
      <c r="G15" s="9"/>
      <c r="H15" s="7"/>
      <c r="I15" s="8"/>
      <c r="J15" s="9"/>
      <c r="K15" s="4"/>
      <c r="L15" s="8">
        <v>1454.959</v>
      </c>
      <c r="M15" s="9">
        <v>1242.51258</v>
      </c>
      <c r="N15" s="34">
        <f t="shared" si="1"/>
        <v>85.39846002533405</v>
      </c>
      <c r="O15" s="8"/>
      <c r="P15" s="9"/>
      <c r="Q15" s="3"/>
      <c r="R15" s="8">
        <v>139.983</v>
      </c>
      <c r="S15" s="9">
        <v>105.907</v>
      </c>
      <c r="T15" s="4">
        <f>(S15/R15)*100</f>
        <v>75.65704406963702</v>
      </c>
      <c r="U15" s="19"/>
      <c r="V15" s="5"/>
      <c r="W15" s="4"/>
      <c r="X15" s="8">
        <v>25</v>
      </c>
      <c r="Y15" s="5">
        <v>17.9</v>
      </c>
      <c r="Z15" s="4">
        <f>(Y15/X15)*100</f>
        <v>71.6</v>
      </c>
      <c r="AA15" s="8"/>
      <c r="AB15" s="9"/>
      <c r="AC15" s="4"/>
      <c r="AD15" s="8"/>
      <c r="AE15" s="9"/>
      <c r="AF15" s="4"/>
      <c r="AG15" s="8"/>
      <c r="AH15" s="9"/>
      <c r="AI15" s="3"/>
      <c r="AJ15" s="8"/>
      <c r="AK15" s="9"/>
      <c r="AL15" s="7"/>
      <c r="AM15" s="40"/>
      <c r="AN15" s="9"/>
      <c r="AO15" s="4"/>
      <c r="AP15" s="8"/>
      <c r="AQ15" s="9"/>
      <c r="AR15" s="4"/>
      <c r="AS15" s="8"/>
      <c r="AT15" s="9"/>
      <c r="AU15" s="112" t="e">
        <f t="shared" si="7"/>
        <v>#DIV/0!</v>
      </c>
      <c r="AV15" s="8"/>
      <c r="AW15" s="5"/>
      <c r="AX15" s="4"/>
      <c r="AY15" s="8">
        <v>558.143</v>
      </c>
      <c r="AZ15" s="9">
        <v>491.4908</v>
      </c>
      <c r="BA15" s="4">
        <f t="shared" si="3"/>
        <v>88.05822163854066</v>
      </c>
      <c r="BB15" s="40">
        <v>581.86179</v>
      </c>
      <c r="BC15" s="9">
        <v>497.90575</v>
      </c>
      <c r="BD15" s="25">
        <f t="shared" si="4"/>
        <v>85.57113709082014</v>
      </c>
      <c r="BE15" s="8"/>
      <c r="BF15" s="9"/>
      <c r="BG15" s="4"/>
      <c r="BH15" s="8"/>
      <c r="BI15" s="9"/>
      <c r="BJ15" s="188"/>
      <c r="BK15" s="199">
        <v>20</v>
      </c>
      <c r="BL15" s="197">
        <v>0</v>
      </c>
      <c r="BM15" s="267">
        <v>0</v>
      </c>
      <c r="BN15" s="199"/>
      <c r="BO15" s="197"/>
      <c r="BP15" s="34"/>
      <c r="BQ15" s="40">
        <v>1068.28735</v>
      </c>
      <c r="BR15" s="9">
        <v>990.22285</v>
      </c>
      <c r="BS15" s="191">
        <f>BR15/BQ15*100</f>
        <v>92.69255598692617</v>
      </c>
      <c r="BT15" s="40"/>
      <c r="BU15" s="9"/>
      <c r="BV15" s="4"/>
      <c r="BW15" s="8"/>
      <c r="BX15" s="9"/>
      <c r="BY15" s="4"/>
      <c r="BZ15" s="8"/>
      <c r="CA15" s="9"/>
      <c r="CB15" s="213" t="e">
        <f t="shared" si="11"/>
        <v>#DIV/0!</v>
      </c>
      <c r="CC15" s="212"/>
      <c r="CD15" s="209"/>
      <c r="CE15" s="273"/>
      <c r="CF15" s="199"/>
      <c r="CG15" s="197"/>
      <c r="CH15" s="34"/>
      <c r="CI15" s="207">
        <v>17.5</v>
      </c>
      <c r="CJ15" s="197">
        <v>16.9</v>
      </c>
      <c r="CK15" s="25">
        <f t="shared" si="5"/>
        <v>96.57142857142857</v>
      </c>
      <c r="CL15" s="221"/>
      <c r="CM15" s="221"/>
      <c r="CN15" s="7" t="e">
        <f t="shared" si="12"/>
        <v>#DIV/0!</v>
      </c>
      <c r="CO15" s="40"/>
      <c r="CP15" s="40"/>
      <c r="CQ15" s="220"/>
      <c r="CR15" s="186"/>
      <c r="CS15" s="179"/>
      <c r="CT15" s="113"/>
      <c r="CU15" s="251"/>
      <c r="CV15" s="179"/>
      <c r="CW15" s="227"/>
      <c r="CX15" s="186"/>
      <c r="CY15" s="179"/>
      <c r="CZ15" s="113"/>
      <c r="DA15" s="251"/>
      <c r="DB15" s="179"/>
      <c r="DC15" s="227"/>
      <c r="DD15" s="186"/>
      <c r="DE15" s="179"/>
      <c r="DF15" s="227"/>
      <c r="DG15" s="186"/>
      <c r="DH15" s="179"/>
      <c r="DI15" s="227"/>
      <c r="DJ15" s="186"/>
      <c r="DK15" s="179"/>
      <c r="DL15" s="113"/>
      <c r="DM15" s="251"/>
      <c r="DN15" s="179"/>
      <c r="DO15" s="227"/>
      <c r="DP15" s="186"/>
      <c r="DQ15" s="179"/>
      <c r="DR15" s="113"/>
      <c r="DS15" s="251"/>
      <c r="DT15" s="179"/>
      <c r="DU15" s="113"/>
      <c r="DV15" s="40">
        <v>685.1</v>
      </c>
      <c r="DW15" s="292">
        <v>613.8</v>
      </c>
      <c r="DX15" s="7">
        <f t="shared" si="13"/>
        <v>89.59276018099547</v>
      </c>
      <c r="DY15" s="186"/>
      <c r="DZ15" s="179"/>
      <c r="EA15" s="10"/>
      <c r="EB15" s="8"/>
      <c r="EC15" s="9"/>
      <c r="ED15" s="10"/>
      <c r="EE15" s="8"/>
      <c r="EF15" s="9"/>
      <c r="EG15" s="3"/>
      <c r="EH15" s="8">
        <v>20.26654</v>
      </c>
      <c r="EI15" s="9">
        <v>20.26654</v>
      </c>
      <c r="EJ15" s="7">
        <f t="shared" si="9"/>
        <v>100</v>
      </c>
      <c r="EK15" s="40">
        <v>19.902</v>
      </c>
      <c r="EL15" s="9">
        <v>19.902</v>
      </c>
      <c r="EM15" s="10">
        <f t="shared" si="10"/>
        <v>100</v>
      </c>
      <c r="EN15" s="8">
        <v>50</v>
      </c>
      <c r="EO15" s="9">
        <v>49.95082</v>
      </c>
      <c r="EP15" s="7">
        <f>EO15/EN15*100</f>
        <v>99.90164</v>
      </c>
      <c r="EQ15" s="40"/>
      <c r="ER15" s="9"/>
      <c r="ES15" s="10"/>
      <c r="ET15" s="8"/>
      <c r="EU15" s="9"/>
      <c r="EV15" s="7"/>
      <c r="EW15" s="8"/>
      <c r="EX15" s="40"/>
      <c r="EY15" s="277"/>
      <c r="EZ15" s="40">
        <v>6.27</v>
      </c>
      <c r="FA15" s="9">
        <v>6.27</v>
      </c>
      <c r="FB15" s="10">
        <f t="shared" si="14"/>
        <v>100</v>
      </c>
      <c r="FC15" s="8"/>
      <c r="FD15" s="9"/>
      <c r="FE15" s="10"/>
      <c r="FF15" s="8"/>
      <c r="FG15" s="9"/>
      <c r="FH15" s="10"/>
      <c r="FI15" s="8"/>
      <c r="FJ15" s="9"/>
      <c r="FK15" s="7"/>
      <c r="FL15" s="40"/>
      <c r="FM15" s="9"/>
      <c r="FN15" s="7"/>
      <c r="FO15" s="289">
        <f>C15+F15+I15+L15+O15+R15+U15+X15+AA15+AD15+AG15+AM15+AP15+AS15+AV15+AY15+BB15+BE15+BH15+BT15+BW15+BZ15+EZ15+DY15+BQ15+CI15+BK15+EK15+EH15+EN15</f>
        <v>4702.58768</v>
      </c>
      <c r="FP15" s="289">
        <f>D15+G15+J15+M15+P15+S15+V15+Y15+AB15+AE15+AH15+AN15+AQ15+AT15+AW15+AZ15+BC15+BF15+BI15+BU15+BX15+CA15+FA15+DZ15+BR15+CJ15+BL15+EL15+EI15+EO15</f>
        <v>4074.84427</v>
      </c>
      <c r="FQ15" s="7">
        <f t="shared" si="6"/>
        <v>86.65110673704653</v>
      </c>
      <c r="FR15" s="109"/>
      <c r="FS15" s="11"/>
    </row>
    <row r="16" spans="1:175" s="1" customFormat="1" ht="20.25">
      <c r="A16" s="59" t="s">
        <v>9</v>
      </c>
      <c r="B16" s="71" t="s">
        <v>64</v>
      </c>
      <c r="C16" s="8">
        <v>661.07</v>
      </c>
      <c r="D16" s="10">
        <v>566.80922</v>
      </c>
      <c r="E16" s="4">
        <f t="shared" si="0"/>
        <v>85.74118020784485</v>
      </c>
      <c r="F16" s="8"/>
      <c r="G16" s="9"/>
      <c r="H16" s="7"/>
      <c r="I16" s="8"/>
      <c r="J16" s="9"/>
      <c r="K16" s="4"/>
      <c r="L16" s="8"/>
      <c r="M16" s="9"/>
      <c r="N16" s="34"/>
      <c r="O16" s="8"/>
      <c r="P16" s="9"/>
      <c r="Q16" s="3"/>
      <c r="R16" s="8"/>
      <c r="S16" s="9"/>
      <c r="T16" s="4"/>
      <c r="U16" s="19"/>
      <c r="V16" s="5"/>
      <c r="W16" s="4"/>
      <c r="X16" s="8">
        <v>25</v>
      </c>
      <c r="Y16" s="5">
        <v>7.1</v>
      </c>
      <c r="Z16" s="4">
        <f>(Y16/X16)*100</f>
        <v>28.4</v>
      </c>
      <c r="AA16" s="8"/>
      <c r="AB16" s="9"/>
      <c r="AC16" s="4"/>
      <c r="AD16" s="8"/>
      <c r="AE16" s="9"/>
      <c r="AF16" s="4"/>
      <c r="AG16" s="8"/>
      <c r="AH16" s="9"/>
      <c r="AI16" s="3"/>
      <c r="AJ16" s="8">
        <v>10</v>
      </c>
      <c r="AK16" s="9">
        <v>5.5553</v>
      </c>
      <c r="AL16" s="7">
        <f>AK16/AJ16*100</f>
        <v>55.553</v>
      </c>
      <c r="AM16" s="40"/>
      <c r="AN16" s="9"/>
      <c r="AO16" s="4"/>
      <c r="AP16" s="8"/>
      <c r="AQ16" s="9"/>
      <c r="AR16" s="4"/>
      <c r="AS16" s="8"/>
      <c r="AT16" s="9"/>
      <c r="AU16" s="112" t="e">
        <f t="shared" si="7"/>
        <v>#DIV/0!</v>
      </c>
      <c r="AV16" s="8"/>
      <c r="AW16" s="5"/>
      <c r="AX16" s="4"/>
      <c r="AY16" s="8">
        <v>130.74</v>
      </c>
      <c r="AZ16" s="9">
        <v>88.69172</v>
      </c>
      <c r="BA16" s="4">
        <f t="shared" si="3"/>
        <v>67.83824384274132</v>
      </c>
      <c r="BB16" s="40">
        <v>164.93</v>
      </c>
      <c r="BC16" s="9">
        <v>105.01056</v>
      </c>
      <c r="BD16" s="4">
        <f t="shared" si="4"/>
        <v>63.6697750560844</v>
      </c>
      <c r="BE16" s="8"/>
      <c r="BF16" s="9"/>
      <c r="BG16" s="4"/>
      <c r="BH16" s="8">
        <v>15</v>
      </c>
      <c r="BI16" s="9">
        <v>13.196</v>
      </c>
      <c r="BJ16" s="188">
        <f>(BI16/BH16)*100</f>
        <v>87.97333333333334</v>
      </c>
      <c r="BK16" s="199"/>
      <c r="BL16" s="197"/>
      <c r="BM16" s="267"/>
      <c r="BN16" s="199"/>
      <c r="BO16" s="197"/>
      <c r="BP16" s="34"/>
      <c r="BQ16" s="40"/>
      <c r="BR16" s="9"/>
      <c r="BS16" s="191"/>
      <c r="BT16" s="40"/>
      <c r="BU16" s="9"/>
      <c r="BV16" s="4"/>
      <c r="BW16" s="8"/>
      <c r="BX16" s="9"/>
      <c r="BY16" s="4"/>
      <c r="BZ16" s="8"/>
      <c r="CA16" s="9"/>
      <c r="CB16" s="213" t="e">
        <f t="shared" si="11"/>
        <v>#DIV/0!</v>
      </c>
      <c r="CC16" s="212"/>
      <c r="CD16" s="209"/>
      <c r="CE16" s="273"/>
      <c r="CF16" s="199"/>
      <c r="CG16" s="197"/>
      <c r="CH16" s="34"/>
      <c r="CI16" s="207"/>
      <c r="CJ16" s="197"/>
      <c r="CK16" s="112" t="e">
        <f t="shared" si="5"/>
        <v>#DIV/0!</v>
      </c>
      <c r="CL16" s="221"/>
      <c r="CM16" s="221"/>
      <c r="CN16" s="7" t="e">
        <f t="shared" si="12"/>
        <v>#DIV/0!</v>
      </c>
      <c r="CO16" s="40"/>
      <c r="CP16" s="40"/>
      <c r="CQ16" s="220" t="e">
        <f>(CP16/CO16)*100</f>
        <v>#DIV/0!</v>
      </c>
      <c r="CR16" s="186"/>
      <c r="CS16" s="179"/>
      <c r="CT16" s="113"/>
      <c r="CU16" s="251"/>
      <c r="CV16" s="179"/>
      <c r="CW16" s="227"/>
      <c r="CX16" s="186"/>
      <c r="CY16" s="179"/>
      <c r="CZ16" s="113"/>
      <c r="DA16" s="40">
        <v>20</v>
      </c>
      <c r="DB16" s="9">
        <v>20</v>
      </c>
      <c r="DC16" s="10">
        <f>DB16/DA16*100</f>
        <v>100</v>
      </c>
      <c r="DD16" s="8"/>
      <c r="DE16" s="9"/>
      <c r="DF16" s="10"/>
      <c r="DG16" s="8"/>
      <c r="DH16" s="9"/>
      <c r="DI16" s="10"/>
      <c r="DJ16" s="8"/>
      <c r="DK16" s="9"/>
      <c r="DL16" s="7"/>
      <c r="DM16" s="251"/>
      <c r="DN16" s="179"/>
      <c r="DO16" s="227"/>
      <c r="DP16" s="186"/>
      <c r="DQ16" s="179"/>
      <c r="DR16" s="113"/>
      <c r="DS16" s="251"/>
      <c r="DT16" s="179"/>
      <c r="DU16" s="113"/>
      <c r="DV16" s="40">
        <v>73.29</v>
      </c>
      <c r="DW16" s="292">
        <v>73.29</v>
      </c>
      <c r="DX16" s="7">
        <f t="shared" si="13"/>
        <v>100</v>
      </c>
      <c r="DY16" s="8">
        <v>30</v>
      </c>
      <c r="DZ16" s="9">
        <v>30</v>
      </c>
      <c r="EA16" s="10">
        <f t="shared" si="8"/>
        <v>100</v>
      </c>
      <c r="EB16" s="8">
        <v>94.9</v>
      </c>
      <c r="EC16" s="9">
        <v>94.9</v>
      </c>
      <c r="ED16" s="10">
        <f>EC16/EB16*100</f>
        <v>100</v>
      </c>
      <c r="EE16" s="8"/>
      <c r="EF16" s="9"/>
      <c r="EG16" s="3"/>
      <c r="EH16" s="8">
        <v>16.317</v>
      </c>
      <c r="EI16" s="9">
        <v>16.317</v>
      </c>
      <c r="EJ16" s="7">
        <f t="shared" si="9"/>
        <v>100</v>
      </c>
      <c r="EK16" s="40">
        <v>14.322</v>
      </c>
      <c r="EL16" s="9">
        <v>14.322</v>
      </c>
      <c r="EM16" s="10">
        <f t="shared" si="10"/>
        <v>100</v>
      </c>
      <c r="EN16" s="8"/>
      <c r="EO16" s="9"/>
      <c r="EP16" s="7"/>
      <c r="EQ16" s="40"/>
      <c r="ER16" s="9"/>
      <c r="ES16" s="10"/>
      <c r="ET16" s="8"/>
      <c r="EU16" s="9"/>
      <c r="EV16" s="7"/>
      <c r="EW16" s="8"/>
      <c r="EX16" s="40"/>
      <c r="EY16" s="277"/>
      <c r="EZ16" s="40">
        <v>5.4</v>
      </c>
      <c r="FA16" s="9">
        <v>5.4</v>
      </c>
      <c r="FB16" s="10">
        <f t="shared" si="14"/>
        <v>100</v>
      </c>
      <c r="FC16" s="8"/>
      <c r="FD16" s="9"/>
      <c r="FE16" s="10"/>
      <c r="FF16" s="8"/>
      <c r="FG16" s="9"/>
      <c r="FH16" s="10"/>
      <c r="FI16" s="8">
        <v>50</v>
      </c>
      <c r="FJ16" s="9">
        <v>50</v>
      </c>
      <c r="FK16" s="7">
        <f>FJ16/FI16*100</f>
        <v>100</v>
      </c>
      <c r="FL16" s="40"/>
      <c r="FM16" s="9"/>
      <c r="FN16" s="7"/>
      <c r="FO16" s="290">
        <f>C16+F16+I16+L16+O16+R16+U16+X16+AA16+AD16+AG16+AM16+AP16+AS16+AV16+AY16+BB16+BE16+BH16+BT16+BW16+BZ16+EZ16+DY16+CO16+EB16+CI16+AJ16+EK16+EH16+DA16+FI16</f>
        <v>1237.6789999999999</v>
      </c>
      <c r="FP16" s="290">
        <f>D16+G16+J16+M16+P16+S16+V16+Y16+AB16+AE16+AH16+AN16+AQ16+AT16+AW16+AZ16+BC16+BF16+BI16+BU16+BX16+CA16+FA16+DZ16+CP16+EC16+CJ16+AK16+EL16+EI16+DB16+FJ16</f>
        <v>1017.3018</v>
      </c>
      <c r="FQ16" s="7">
        <f t="shared" si="6"/>
        <v>82.19431694324619</v>
      </c>
      <c r="FR16" s="109"/>
      <c r="FS16" s="11"/>
    </row>
    <row r="17" spans="1:175" s="1" customFormat="1" ht="20.25">
      <c r="A17" s="59" t="s">
        <v>10</v>
      </c>
      <c r="B17" s="71" t="s">
        <v>65</v>
      </c>
      <c r="C17" s="8">
        <v>496.6</v>
      </c>
      <c r="D17" s="10">
        <v>415.29244</v>
      </c>
      <c r="E17" s="4">
        <f t="shared" si="0"/>
        <v>83.62715263793797</v>
      </c>
      <c r="F17" s="8"/>
      <c r="G17" s="9"/>
      <c r="H17" s="7"/>
      <c r="I17" s="8"/>
      <c r="J17" s="9"/>
      <c r="K17" s="4"/>
      <c r="L17" s="8">
        <v>756.381</v>
      </c>
      <c r="M17" s="9">
        <v>658.62688</v>
      </c>
      <c r="N17" s="34">
        <f>(M17/L17)*100</f>
        <v>87.07607409493365</v>
      </c>
      <c r="O17" s="8"/>
      <c r="P17" s="9"/>
      <c r="Q17" s="3"/>
      <c r="R17" s="8">
        <v>98</v>
      </c>
      <c r="S17" s="9">
        <v>88.51976</v>
      </c>
      <c r="T17" s="4">
        <f>(S17/R17)*100</f>
        <v>90.32628571428572</v>
      </c>
      <c r="U17" s="19"/>
      <c r="V17" s="5"/>
      <c r="W17" s="4"/>
      <c r="X17" s="8">
        <v>30</v>
      </c>
      <c r="Y17" s="5">
        <v>18.656</v>
      </c>
      <c r="Z17" s="4">
        <f>(Y17/X17)*100</f>
        <v>62.18666666666667</v>
      </c>
      <c r="AA17" s="8"/>
      <c r="AB17" s="9"/>
      <c r="AC17" s="4"/>
      <c r="AD17" s="8"/>
      <c r="AE17" s="9"/>
      <c r="AF17" s="4"/>
      <c r="AG17" s="8"/>
      <c r="AH17" s="9"/>
      <c r="AI17" s="3"/>
      <c r="AJ17" s="8"/>
      <c r="AK17" s="9"/>
      <c r="AL17" s="7"/>
      <c r="AM17" s="40"/>
      <c r="AN17" s="9"/>
      <c r="AO17" s="4"/>
      <c r="AP17" s="8"/>
      <c r="AQ17" s="9"/>
      <c r="AR17" s="4"/>
      <c r="AS17" s="8"/>
      <c r="AT17" s="9"/>
      <c r="AU17" s="112" t="e">
        <f t="shared" si="7"/>
        <v>#DIV/0!</v>
      </c>
      <c r="AV17" s="8"/>
      <c r="AW17" s="5"/>
      <c r="AX17" s="4"/>
      <c r="AY17" s="8">
        <v>74</v>
      </c>
      <c r="AZ17" s="9">
        <v>48.32423</v>
      </c>
      <c r="BA17" s="4">
        <f t="shared" si="3"/>
        <v>65.3030135135135</v>
      </c>
      <c r="BB17" s="40">
        <v>291.6</v>
      </c>
      <c r="BC17" s="9">
        <v>273.64373</v>
      </c>
      <c r="BD17" s="4">
        <f t="shared" si="4"/>
        <v>93.84215706447188</v>
      </c>
      <c r="BE17" s="8"/>
      <c r="BF17" s="9"/>
      <c r="BG17" s="4"/>
      <c r="BH17" s="8">
        <v>15</v>
      </c>
      <c r="BI17" s="9">
        <v>8.1</v>
      </c>
      <c r="BJ17" s="188">
        <f>(BI17/BH17)*100</f>
        <v>53.99999999999999</v>
      </c>
      <c r="BK17" s="199"/>
      <c r="BL17" s="197"/>
      <c r="BM17" s="267"/>
      <c r="BN17" s="199"/>
      <c r="BO17" s="197"/>
      <c r="BP17" s="34"/>
      <c r="BQ17" s="40">
        <v>150</v>
      </c>
      <c r="BR17" s="9">
        <v>149.999</v>
      </c>
      <c r="BS17" s="191">
        <f>BR17/BQ17*100</f>
        <v>99.99933333333333</v>
      </c>
      <c r="BT17" s="40"/>
      <c r="BU17" s="9"/>
      <c r="BV17" s="4"/>
      <c r="BW17" s="8"/>
      <c r="BX17" s="9"/>
      <c r="BY17" s="4"/>
      <c r="BZ17" s="8"/>
      <c r="CA17" s="9"/>
      <c r="CB17" s="213" t="e">
        <f t="shared" si="11"/>
        <v>#DIV/0!</v>
      </c>
      <c r="CC17" s="212"/>
      <c r="CD17" s="209"/>
      <c r="CE17" s="273"/>
      <c r="CF17" s="199"/>
      <c r="CG17" s="197"/>
      <c r="CH17" s="34"/>
      <c r="CI17" s="207"/>
      <c r="CJ17" s="197"/>
      <c r="CK17" s="112" t="e">
        <f t="shared" si="5"/>
        <v>#DIV/0!</v>
      </c>
      <c r="CL17" s="221"/>
      <c r="CM17" s="221"/>
      <c r="CN17" s="7" t="e">
        <f t="shared" si="12"/>
        <v>#DIV/0!</v>
      </c>
      <c r="CO17" s="40"/>
      <c r="CP17" s="40"/>
      <c r="CQ17" s="128"/>
      <c r="CR17" s="186"/>
      <c r="CS17" s="179"/>
      <c r="CT17" s="113"/>
      <c r="CU17" s="251"/>
      <c r="CV17" s="179"/>
      <c r="CW17" s="227"/>
      <c r="CX17" s="186"/>
      <c r="CY17" s="179"/>
      <c r="CZ17" s="113"/>
      <c r="DA17" s="251"/>
      <c r="DB17" s="179"/>
      <c r="DC17" s="10"/>
      <c r="DD17" s="8"/>
      <c r="DE17" s="9"/>
      <c r="DF17" s="10"/>
      <c r="DG17" s="8"/>
      <c r="DH17" s="9"/>
      <c r="DI17" s="10"/>
      <c r="DJ17" s="8"/>
      <c r="DK17" s="9"/>
      <c r="DL17" s="7"/>
      <c r="DM17" s="251"/>
      <c r="DN17" s="179"/>
      <c r="DO17" s="227"/>
      <c r="DP17" s="186"/>
      <c r="DQ17" s="179"/>
      <c r="DR17" s="113"/>
      <c r="DS17" s="251"/>
      <c r="DT17" s="179"/>
      <c r="DU17" s="113"/>
      <c r="DV17" s="40">
        <v>550</v>
      </c>
      <c r="DW17" s="292">
        <v>550</v>
      </c>
      <c r="DX17" s="7">
        <f t="shared" si="13"/>
        <v>100</v>
      </c>
      <c r="DY17" s="8">
        <v>7</v>
      </c>
      <c r="DZ17" s="9">
        <v>7</v>
      </c>
      <c r="EA17" s="10">
        <f t="shared" si="8"/>
        <v>100</v>
      </c>
      <c r="EB17" s="8"/>
      <c r="EC17" s="9"/>
      <c r="ED17" s="10"/>
      <c r="EE17" s="8"/>
      <c r="EF17" s="9"/>
      <c r="EG17" s="3"/>
      <c r="EH17" s="8">
        <v>9.191</v>
      </c>
      <c r="EI17" s="9">
        <v>9.191</v>
      </c>
      <c r="EJ17" s="7">
        <f t="shared" si="9"/>
        <v>100</v>
      </c>
      <c r="EK17" s="40">
        <v>8.928</v>
      </c>
      <c r="EL17" s="9">
        <v>8.928</v>
      </c>
      <c r="EM17" s="10">
        <f t="shared" si="10"/>
        <v>100</v>
      </c>
      <c r="EN17" s="8"/>
      <c r="EO17" s="9"/>
      <c r="EP17" s="7"/>
      <c r="EQ17" s="40"/>
      <c r="ER17" s="9"/>
      <c r="ES17" s="10"/>
      <c r="ET17" s="8"/>
      <c r="EU17" s="9"/>
      <c r="EV17" s="7"/>
      <c r="EW17" s="8"/>
      <c r="EX17" s="40"/>
      <c r="EY17" s="277"/>
      <c r="EZ17" s="40">
        <v>3.2</v>
      </c>
      <c r="FA17" s="9">
        <v>3.2</v>
      </c>
      <c r="FB17" s="10">
        <f t="shared" si="14"/>
        <v>100</v>
      </c>
      <c r="FC17" s="8"/>
      <c r="FD17" s="9"/>
      <c r="FE17" s="10"/>
      <c r="FF17" s="8"/>
      <c r="FG17" s="9"/>
      <c r="FH17" s="10"/>
      <c r="FI17" s="8"/>
      <c r="FJ17" s="9"/>
      <c r="FK17" s="7"/>
      <c r="FL17" s="40"/>
      <c r="FM17" s="9"/>
      <c r="FN17" s="7"/>
      <c r="FO17" s="290">
        <f>C17+F17+I17+L17+O17+R17+U17+X17+AA17+AD17+AG17+AM17+AP17+AS17+AV17+AY17+BB17+BE17+BH17+BT17+BW17+BZ17+EZ17+DY17+BQ17+CI17+EK17+EH17</f>
        <v>1939.9000000000003</v>
      </c>
      <c r="FP17" s="289">
        <f>D17+G17+J17+M17+P17+S17+V17+Y17+AB17+AE17+AH17+AN17+AQ17+AT17+AW17+AZ17+BC17+BF17+BI17+BU17+BX17+CA17+FA17+DZ17+BR17+CJ17+EL17+EI17</f>
        <v>1689.48104</v>
      </c>
      <c r="FQ17" s="7">
        <f t="shared" si="6"/>
        <v>87.09114078045258</v>
      </c>
      <c r="FR17" s="109"/>
      <c r="FS17" s="11"/>
    </row>
    <row r="18" spans="1:175" s="1" customFormat="1" ht="20.25">
      <c r="A18" s="59" t="s">
        <v>11</v>
      </c>
      <c r="B18" s="71" t="s">
        <v>66</v>
      </c>
      <c r="C18" s="8">
        <v>613.572</v>
      </c>
      <c r="D18" s="10">
        <v>509.94017</v>
      </c>
      <c r="E18" s="4">
        <f t="shared" si="0"/>
        <v>83.11007836081178</v>
      </c>
      <c r="F18" s="8"/>
      <c r="G18" s="9"/>
      <c r="H18" s="7"/>
      <c r="I18" s="8"/>
      <c r="J18" s="9"/>
      <c r="K18" s="4"/>
      <c r="L18" s="8"/>
      <c r="M18" s="9"/>
      <c r="N18" s="34"/>
      <c r="O18" s="8"/>
      <c r="P18" s="9"/>
      <c r="Q18" s="3"/>
      <c r="R18" s="8"/>
      <c r="S18" s="9"/>
      <c r="T18" s="4"/>
      <c r="U18" s="19"/>
      <c r="V18" s="5"/>
      <c r="W18" s="4"/>
      <c r="X18" s="8">
        <v>18</v>
      </c>
      <c r="Y18" s="5">
        <v>10</v>
      </c>
      <c r="Z18" s="4">
        <f>(Y18/X18)*100</f>
        <v>55.55555555555556</v>
      </c>
      <c r="AA18" s="8"/>
      <c r="AB18" s="9"/>
      <c r="AC18" s="4"/>
      <c r="AD18" s="8"/>
      <c r="AE18" s="9"/>
      <c r="AF18" s="4"/>
      <c r="AG18" s="8"/>
      <c r="AH18" s="9"/>
      <c r="AI18" s="3"/>
      <c r="AJ18" s="8">
        <v>16.476</v>
      </c>
      <c r="AK18" s="9">
        <v>3.15353</v>
      </c>
      <c r="AL18" s="7">
        <f>AK18/AJ18*100</f>
        <v>19.140143238650158</v>
      </c>
      <c r="AM18" s="40"/>
      <c r="AN18" s="9"/>
      <c r="AO18" s="4"/>
      <c r="AP18" s="8"/>
      <c r="AQ18" s="9"/>
      <c r="AR18" s="4"/>
      <c r="AS18" s="8"/>
      <c r="AT18" s="9"/>
      <c r="AU18" s="4"/>
      <c r="AV18" s="8"/>
      <c r="AW18" s="5"/>
      <c r="AX18" s="4"/>
      <c r="AY18" s="8">
        <v>1322.583</v>
      </c>
      <c r="AZ18" s="9">
        <v>1271.76805</v>
      </c>
      <c r="BA18" s="4">
        <f t="shared" si="3"/>
        <v>96.15790086520089</v>
      </c>
      <c r="BB18" s="139">
        <v>41.641</v>
      </c>
      <c r="BC18" s="131">
        <v>24.36007</v>
      </c>
      <c r="BD18" s="4">
        <f t="shared" si="4"/>
        <v>58.50020412574146</v>
      </c>
      <c r="BE18" s="8"/>
      <c r="BF18" s="9"/>
      <c r="BG18" s="4"/>
      <c r="BH18" s="8">
        <v>8</v>
      </c>
      <c r="BI18" s="9">
        <v>8</v>
      </c>
      <c r="BJ18" s="188">
        <f>(BI18/BH18)*100</f>
        <v>100</v>
      </c>
      <c r="BK18" s="8"/>
      <c r="BL18" s="9"/>
      <c r="BM18" s="10"/>
      <c r="BN18" s="8"/>
      <c r="BO18" s="9"/>
      <c r="BP18" s="7"/>
      <c r="BQ18" s="40"/>
      <c r="BR18" s="9"/>
      <c r="BS18" s="191"/>
      <c r="BT18" s="40"/>
      <c r="BU18" s="9"/>
      <c r="BV18" s="4"/>
      <c r="BW18" s="8"/>
      <c r="BX18" s="9"/>
      <c r="BY18" s="4"/>
      <c r="BZ18" s="8"/>
      <c r="CA18" s="9"/>
      <c r="CB18" s="213" t="e">
        <f t="shared" si="11"/>
        <v>#DIV/0!</v>
      </c>
      <c r="CC18" s="212"/>
      <c r="CD18" s="209"/>
      <c r="CE18" s="273"/>
      <c r="CF18" s="199"/>
      <c r="CG18" s="197"/>
      <c r="CH18" s="34"/>
      <c r="CI18" s="207"/>
      <c r="CJ18" s="197"/>
      <c r="CK18" s="112" t="e">
        <f t="shared" si="5"/>
        <v>#DIV/0!</v>
      </c>
      <c r="CL18" s="221"/>
      <c r="CM18" s="221"/>
      <c r="CN18" s="7" t="e">
        <f t="shared" si="12"/>
        <v>#DIV/0!</v>
      </c>
      <c r="CO18" s="40"/>
      <c r="CP18" s="40"/>
      <c r="CQ18" s="3"/>
      <c r="CR18" s="186"/>
      <c r="CS18" s="179"/>
      <c r="CT18" s="113"/>
      <c r="CU18" s="251"/>
      <c r="CV18" s="179"/>
      <c r="CW18" s="227"/>
      <c r="CX18" s="186"/>
      <c r="CY18" s="179"/>
      <c r="CZ18" s="113"/>
      <c r="DA18" s="40">
        <v>34.539</v>
      </c>
      <c r="DB18" s="9">
        <v>20</v>
      </c>
      <c r="DC18" s="10">
        <f>DB18/DA18*100</f>
        <v>57.90555603810186</v>
      </c>
      <c r="DD18" s="8"/>
      <c r="DE18" s="9"/>
      <c r="DF18" s="10"/>
      <c r="DG18" s="8"/>
      <c r="DH18" s="9"/>
      <c r="DI18" s="10"/>
      <c r="DJ18" s="8"/>
      <c r="DK18" s="9"/>
      <c r="DL18" s="7"/>
      <c r="DM18" s="184">
        <v>130</v>
      </c>
      <c r="DN18" s="124">
        <v>50</v>
      </c>
      <c r="DO18" s="263">
        <f>DN18/DM18*100</f>
        <v>38.46153846153847</v>
      </c>
      <c r="DP18" s="265"/>
      <c r="DQ18" s="124"/>
      <c r="DR18" s="244"/>
      <c r="DS18" s="184"/>
      <c r="DT18" s="124"/>
      <c r="DU18" s="244"/>
      <c r="DV18" s="40"/>
      <c r="DW18" s="292"/>
      <c r="DX18" s="7"/>
      <c r="DY18" s="8">
        <v>30</v>
      </c>
      <c r="DZ18" s="9">
        <v>30</v>
      </c>
      <c r="EA18" s="10">
        <f t="shared" si="8"/>
        <v>100</v>
      </c>
      <c r="EB18" s="8">
        <v>94.9</v>
      </c>
      <c r="EC18" s="9">
        <v>94.9</v>
      </c>
      <c r="ED18" s="10">
        <f>EC18/EB18*100</f>
        <v>100</v>
      </c>
      <c r="EE18" s="8"/>
      <c r="EF18" s="9"/>
      <c r="EG18" s="3"/>
      <c r="EH18" s="8">
        <v>15.401</v>
      </c>
      <c r="EI18" s="9">
        <v>15.401</v>
      </c>
      <c r="EJ18" s="7">
        <f t="shared" si="9"/>
        <v>100</v>
      </c>
      <c r="EK18" s="40">
        <v>14.136</v>
      </c>
      <c r="EL18" s="9">
        <v>14.136</v>
      </c>
      <c r="EM18" s="10">
        <f t="shared" si="10"/>
        <v>100</v>
      </c>
      <c r="EN18" s="8"/>
      <c r="EO18" s="9"/>
      <c r="EP18" s="7"/>
      <c r="EQ18" s="40">
        <v>30</v>
      </c>
      <c r="ER18" s="9">
        <v>29.85</v>
      </c>
      <c r="ES18" s="10">
        <f>ER18/EQ18*100</f>
        <v>99.5</v>
      </c>
      <c r="ET18" s="8"/>
      <c r="EU18" s="9"/>
      <c r="EV18" s="7"/>
      <c r="EW18" s="8"/>
      <c r="EX18" s="40"/>
      <c r="EY18" s="277"/>
      <c r="EZ18" s="40">
        <v>5.17</v>
      </c>
      <c r="FA18" s="9">
        <v>5.17</v>
      </c>
      <c r="FB18" s="10">
        <f t="shared" si="14"/>
        <v>100</v>
      </c>
      <c r="FC18" s="8"/>
      <c r="FD18" s="9"/>
      <c r="FE18" s="10"/>
      <c r="FF18" s="8"/>
      <c r="FG18" s="9"/>
      <c r="FH18" s="10"/>
      <c r="FI18" s="8"/>
      <c r="FJ18" s="9"/>
      <c r="FK18" s="7"/>
      <c r="FL18" s="40"/>
      <c r="FM18" s="9"/>
      <c r="FN18" s="7"/>
      <c r="FO18" s="289">
        <f>C18+F18+I18+L18+O18+R18+U18+X18+AA18+AD18+AG18+AM18+AP18+AS18+AV18+AY18+BB18+BE18+BH18+BT18+BW18+BZ18+EZ18+DY18+EB18+CI18+AJ18+EQ18+EK18+EH18+DA18</f>
        <v>2244.4180000000006</v>
      </c>
      <c r="FP18" s="289">
        <f>D18+G18+J18+M18+P18+S18+V18+Y18+AB18+AE18+AH18+AN18+AQ18+AT18+AW18+AZ18+BC18+BF18+BI18+BU18+BX18+CA18+FA18+DZ18+EC18+CJ18+AK18+ER18+EL18+EI18+DB18</f>
        <v>2036.67882</v>
      </c>
      <c r="FQ18" s="7">
        <f t="shared" si="6"/>
        <v>90.74418490673304</v>
      </c>
      <c r="FR18" s="109"/>
      <c r="FS18" s="11"/>
    </row>
    <row r="19" spans="1:175" s="1" customFormat="1" ht="20.25">
      <c r="A19" s="2">
        <v>12</v>
      </c>
      <c r="B19" s="71" t="s">
        <v>67</v>
      </c>
      <c r="C19" s="8">
        <v>423.7</v>
      </c>
      <c r="D19" s="10">
        <v>376.63423</v>
      </c>
      <c r="E19" s="4">
        <f t="shared" si="0"/>
        <v>88.89172291715836</v>
      </c>
      <c r="F19" s="8"/>
      <c r="G19" s="9"/>
      <c r="H19" s="7"/>
      <c r="I19" s="8"/>
      <c r="J19" s="9"/>
      <c r="K19" s="4"/>
      <c r="L19" s="8">
        <v>526.6</v>
      </c>
      <c r="M19" s="9">
        <v>458.68168</v>
      </c>
      <c r="N19" s="34">
        <f>(M19/L19)*100</f>
        <v>87.10248385871628</v>
      </c>
      <c r="O19" s="8"/>
      <c r="P19" s="9"/>
      <c r="Q19" s="3"/>
      <c r="R19" s="8"/>
      <c r="S19" s="9"/>
      <c r="T19" s="4"/>
      <c r="U19" s="19"/>
      <c r="V19" s="5"/>
      <c r="W19" s="4"/>
      <c r="X19" s="8">
        <v>5</v>
      </c>
      <c r="Y19" s="5">
        <v>1</v>
      </c>
      <c r="Z19" s="4">
        <f>(Y19/X19)*100</f>
        <v>20</v>
      </c>
      <c r="AA19" s="8"/>
      <c r="AB19" s="9"/>
      <c r="AC19" s="4"/>
      <c r="AD19" s="8"/>
      <c r="AE19" s="9"/>
      <c r="AF19" s="4"/>
      <c r="AG19" s="8"/>
      <c r="AH19" s="9"/>
      <c r="AI19" s="3"/>
      <c r="AJ19" s="8">
        <v>11</v>
      </c>
      <c r="AK19" s="9">
        <v>9.36831</v>
      </c>
      <c r="AL19" s="7">
        <f>AK19/AJ19*100</f>
        <v>85.16645454545454</v>
      </c>
      <c r="AM19" s="40"/>
      <c r="AN19" s="9"/>
      <c r="AO19" s="4"/>
      <c r="AP19" s="8"/>
      <c r="AQ19" s="9"/>
      <c r="AR19" s="4"/>
      <c r="AS19" s="8"/>
      <c r="AT19" s="9"/>
      <c r="AU19" s="112" t="e">
        <f t="shared" si="7"/>
        <v>#DIV/0!</v>
      </c>
      <c r="AV19" s="8"/>
      <c r="AW19" s="5"/>
      <c r="AX19" s="4"/>
      <c r="AY19" s="8">
        <v>57</v>
      </c>
      <c r="AZ19" s="9">
        <v>48.7266</v>
      </c>
      <c r="BA19" s="4">
        <f t="shared" si="3"/>
        <v>85.48526315789474</v>
      </c>
      <c r="BB19" s="40">
        <v>232.3</v>
      </c>
      <c r="BC19" s="9">
        <v>215.85495</v>
      </c>
      <c r="BD19" s="27">
        <f t="shared" si="4"/>
        <v>92.9207705553164</v>
      </c>
      <c r="BE19" s="9" t="s">
        <v>88</v>
      </c>
      <c r="BG19" s="4"/>
      <c r="BH19" s="8"/>
      <c r="BI19" s="9"/>
      <c r="BJ19" s="3"/>
      <c r="BK19" s="8"/>
      <c r="BL19" s="9"/>
      <c r="BM19" s="10"/>
      <c r="BN19" s="8"/>
      <c r="BO19" s="9"/>
      <c r="BP19" s="7"/>
      <c r="BQ19" s="40">
        <v>100.5</v>
      </c>
      <c r="BR19" s="9"/>
      <c r="BS19" s="191">
        <f>BR19/BQ19*100</f>
        <v>0</v>
      </c>
      <c r="BT19" s="40"/>
      <c r="BU19" s="9"/>
      <c r="BV19" s="4"/>
      <c r="BW19" s="8"/>
      <c r="BX19" s="9"/>
      <c r="BY19" s="4"/>
      <c r="BZ19" s="8"/>
      <c r="CA19" s="9"/>
      <c r="CB19" s="213" t="e">
        <f t="shared" si="11"/>
        <v>#DIV/0!</v>
      </c>
      <c r="CC19" s="212"/>
      <c r="CD19" s="209"/>
      <c r="CE19" s="273"/>
      <c r="CF19" s="199"/>
      <c r="CG19" s="197"/>
      <c r="CH19" s="34"/>
      <c r="CI19" s="207"/>
      <c r="CJ19" s="197"/>
      <c r="CK19" s="112" t="e">
        <f t="shared" si="5"/>
        <v>#DIV/0!</v>
      </c>
      <c r="CL19" s="221"/>
      <c r="CM19" s="221"/>
      <c r="CN19" s="7" t="e">
        <f t="shared" si="12"/>
        <v>#DIV/0!</v>
      </c>
      <c r="CO19" s="40"/>
      <c r="CP19" s="40"/>
      <c r="CQ19" s="3"/>
      <c r="CR19" s="186"/>
      <c r="CS19" s="179"/>
      <c r="CT19" s="113"/>
      <c r="CU19" s="251"/>
      <c r="CV19" s="179"/>
      <c r="CW19" s="227"/>
      <c r="CX19" s="186"/>
      <c r="CY19" s="179"/>
      <c r="CZ19" s="113"/>
      <c r="DA19" s="251"/>
      <c r="DB19" s="179"/>
      <c r="DC19" s="227"/>
      <c r="DD19" s="186"/>
      <c r="DE19" s="179"/>
      <c r="DF19" s="227"/>
      <c r="DG19" s="186"/>
      <c r="DH19" s="179"/>
      <c r="DI19" s="227"/>
      <c r="DJ19" s="186"/>
      <c r="DK19" s="179"/>
      <c r="DL19" s="113"/>
      <c r="DM19" s="251"/>
      <c r="DN19" s="179"/>
      <c r="DO19" s="227"/>
      <c r="DP19" s="186"/>
      <c r="DQ19" s="179"/>
      <c r="DR19" s="113"/>
      <c r="DS19" s="251"/>
      <c r="DT19" s="179"/>
      <c r="DU19" s="113"/>
      <c r="DV19" s="40">
        <v>281.8</v>
      </c>
      <c r="DW19" s="292">
        <v>281.8</v>
      </c>
      <c r="DX19" s="7">
        <f t="shared" si="13"/>
        <v>100</v>
      </c>
      <c r="DY19" s="186"/>
      <c r="DZ19" s="179"/>
      <c r="EA19" s="10"/>
      <c r="EB19" s="8"/>
      <c r="EC19" s="9"/>
      <c r="ED19" s="10"/>
      <c r="EE19" s="8"/>
      <c r="EF19" s="9"/>
      <c r="EG19" s="3"/>
      <c r="EH19" s="8">
        <v>8.101</v>
      </c>
      <c r="EI19" s="9">
        <v>8.101</v>
      </c>
      <c r="EJ19" s="7">
        <f t="shared" si="9"/>
        <v>100</v>
      </c>
      <c r="EK19" s="40">
        <v>7.812</v>
      </c>
      <c r="EL19" s="9">
        <v>7.812</v>
      </c>
      <c r="EM19" s="10">
        <f t="shared" si="10"/>
        <v>100</v>
      </c>
      <c r="EN19" s="8"/>
      <c r="EO19" s="9"/>
      <c r="EP19" s="7"/>
      <c r="EQ19" s="40"/>
      <c r="ER19" s="9"/>
      <c r="ES19" s="10"/>
      <c r="ET19" s="8"/>
      <c r="EU19" s="9"/>
      <c r="EV19" s="7"/>
      <c r="EW19" s="8"/>
      <c r="EX19" s="40"/>
      <c r="EY19" s="277"/>
      <c r="EZ19" s="40">
        <v>2.7</v>
      </c>
      <c r="FA19" s="9">
        <v>2.7</v>
      </c>
      <c r="FB19" s="10">
        <f t="shared" si="14"/>
        <v>100</v>
      </c>
      <c r="FC19" s="8"/>
      <c r="FD19" s="9"/>
      <c r="FE19" s="10"/>
      <c r="FF19" s="8"/>
      <c r="FG19" s="9"/>
      <c r="FH19" s="10"/>
      <c r="FI19" s="8"/>
      <c r="FJ19" s="9"/>
      <c r="FK19" s="7"/>
      <c r="FL19" s="40"/>
      <c r="FM19" s="9"/>
      <c r="FN19" s="7"/>
      <c r="FO19" s="290">
        <f>C19+F19+I19+L19+O19+R19+U19+X19+AA19+AD19+AG19+AM19+AP19+AS19+AV19+AY19+BB19+BH19+BT19+BW19+BZ19+EZ19+DY19+CI19+AJ19+EK19+EH19+BQ19</f>
        <v>1374.713</v>
      </c>
      <c r="FP19" s="290">
        <f>D19+G19+J19+M19+P19+S19+V19+Y19+AB19+AE19+AH19+AN19+AQ19+AT19+AW19+AZ19+BC19+BI19+BU19+BX19+CA19+FA19+DZ19+CJ19+AK19+EL19+EI19</f>
        <v>1128.87877</v>
      </c>
      <c r="FQ19" s="7">
        <f t="shared" si="6"/>
        <v>82.11741432575381</v>
      </c>
      <c r="FR19" s="109"/>
      <c r="FS19" s="11"/>
    </row>
    <row r="20" spans="1:175" s="1" customFormat="1" ht="20.25">
      <c r="A20" s="59" t="s">
        <v>12</v>
      </c>
      <c r="B20" s="70" t="s">
        <v>68</v>
      </c>
      <c r="C20" s="8">
        <v>576.63012</v>
      </c>
      <c r="D20" s="10">
        <v>375.77958</v>
      </c>
      <c r="E20" s="4">
        <f t="shared" si="0"/>
        <v>65.16821910031338</v>
      </c>
      <c r="F20" s="8"/>
      <c r="G20" s="9"/>
      <c r="H20" s="7"/>
      <c r="I20" s="8"/>
      <c r="J20" s="9"/>
      <c r="K20" s="4"/>
      <c r="L20" s="8">
        <v>1198.73683</v>
      </c>
      <c r="M20" s="9">
        <v>962.80969</v>
      </c>
      <c r="N20" s="34">
        <f>(M20/L20)*100</f>
        <v>80.31868763054523</v>
      </c>
      <c r="O20" s="8"/>
      <c r="P20" s="9"/>
      <c r="Q20" s="3"/>
      <c r="R20" s="8"/>
      <c r="S20" s="9"/>
      <c r="T20" s="4"/>
      <c r="U20" s="19"/>
      <c r="V20" s="5"/>
      <c r="W20" s="4"/>
      <c r="X20" s="8"/>
      <c r="Y20" s="5"/>
      <c r="Z20" s="4"/>
      <c r="AA20" s="8"/>
      <c r="AB20" s="9"/>
      <c r="AC20" s="4"/>
      <c r="AD20" s="8"/>
      <c r="AE20" s="9"/>
      <c r="AF20" s="4"/>
      <c r="AG20" s="8"/>
      <c r="AH20" s="9"/>
      <c r="AI20" s="3"/>
      <c r="AJ20" s="8">
        <v>19.776</v>
      </c>
      <c r="AK20" s="9">
        <v>9.35213</v>
      </c>
      <c r="AL20" s="7">
        <f>AK20/AJ20*100</f>
        <v>47.29030137540454</v>
      </c>
      <c r="AM20" s="40"/>
      <c r="AN20" s="9"/>
      <c r="AO20" s="4"/>
      <c r="AP20" s="8"/>
      <c r="AQ20" s="9"/>
      <c r="AR20" s="4"/>
      <c r="AS20" s="8"/>
      <c r="AT20" s="9"/>
      <c r="AU20" s="112" t="e">
        <f t="shared" si="7"/>
        <v>#DIV/0!</v>
      </c>
      <c r="AV20" s="8"/>
      <c r="AW20" s="5"/>
      <c r="AX20" s="4"/>
      <c r="AY20" s="8">
        <v>61.43094</v>
      </c>
      <c r="AZ20" s="9">
        <v>33.98645</v>
      </c>
      <c r="BA20" s="27">
        <f>(AZ20/AY20)*100</f>
        <v>55.32464585435287</v>
      </c>
      <c r="BB20" s="40">
        <v>334.344</v>
      </c>
      <c r="BC20" s="26">
        <v>237.29568</v>
      </c>
      <c r="BD20" s="4">
        <f t="shared" si="4"/>
        <v>70.97351231067404</v>
      </c>
      <c r="BE20" s="8"/>
      <c r="BF20" s="9"/>
      <c r="BG20" s="4"/>
      <c r="BH20" s="8"/>
      <c r="BI20" s="9"/>
      <c r="BJ20" s="3"/>
      <c r="BK20" s="8"/>
      <c r="BL20" s="9"/>
      <c r="BM20" s="10"/>
      <c r="BN20" s="8"/>
      <c r="BO20" s="9"/>
      <c r="BP20" s="7"/>
      <c r="BQ20" s="40"/>
      <c r="BR20" s="9"/>
      <c r="BS20" s="234" t="e">
        <f>BR20/BQ20*100</f>
        <v>#DIV/0!</v>
      </c>
      <c r="BT20" s="40"/>
      <c r="BU20" s="9"/>
      <c r="BV20" s="4"/>
      <c r="BW20" s="8"/>
      <c r="BX20" s="9"/>
      <c r="BY20" s="4"/>
      <c r="BZ20" s="8"/>
      <c r="CA20" s="9"/>
      <c r="CB20" s="213" t="e">
        <f t="shared" si="11"/>
        <v>#DIV/0!</v>
      </c>
      <c r="CC20" s="212"/>
      <c r="CD20" s="209"/>
      <c r="CE20" s="273"/>
      <c r="CF20" s="199"/>
      <c r="CG20" s="197"/>
      <c r="CH20" s="34"/>
      <c r="CI20" s="207"/>
      <c r="CJ20" s="197"/>
      <c r="CK20" s="112" t="e">
        <f t="shared" si="5"/>
        <v>#DIV/0!</v>
      </c>
      <c r="CL20" s="221"/>
      <c r="CM20" s="221"/>
      <c r="CN20" s="7" t="e">
        <f t="shared" si="12"/>
        <v>#DIV/0!</v>
      </c>
      <c r="CO20" s="40"/>
      <c r="CP20" s="40"/>
      <c r="CQ20" s="3"/>
      <c r="CR20" s="186"/>
      <c r="CS20" s="179"/>
      <c r="CT20" s="113"/>
      <c r="CU20" s="251"/>
      <c r="CV20" s="179"/>
      <c r="CW20" s="227"/>
      <c r="CX20" s="186"/>
      <c r="CY20" s="179"/>
      <c r="CZ20" s="113"/>
      <c r="DA20" s="251"/>
      <c r="DB20" s="179"/>
      <c r="DC20" s="227"/>
      <c r="DD20" s="186"/>
      <c r="DE20" s="179"/>
      <c r="DF20" s="227"/>
      <c r="DG20" s="186"/>
      <c r="DH20" s="179"/>
      <c r="DI20" s="227"/>
      <c r="DJ20" s="186"/>
      <c r="DK20" s="179"/>
      <c r="DL20" s="113"/>
      <c r="DM20" s="251"/>
      <c r="DN20" s="179"/>
      <c r="DO20" s="227"/>
      <c r="DP20" s="186"/>
      <c r="DQ20" s="179"/>
      <c r="DR20" s="113"/>
      <c r="DS20" s="251"/>
      <c r="DT20" s="179"/>
      <c r="DU20" s="113"/>
      <c r="DV20" s="40">
        <v>1350.1</v>
      </c>
      <c r="DW20" s="292">
        <v>1345.3</v>
      </c>
      <c r="DX20" s="7">
        <f t="shared" si="13"/>
        <v>99.64447077994222</v>
      </c>
      <c r="DY20" s="186"/>
      <c r="DZ20" s="179"/>
      <c r="EA20" s="10"/>
      <c r="EB20" s="8"/>
      <c r="EC20" s="9"/>
      <c r="ED20" s="10"/>
      <c r="EE20" s="8"/>
      <c r="EF20" s="9"/>
      <c r="EG20" s="3"/>
      <c r="EH20" s="8">
        <v>14.02124</v>
      </c>
      <c r="EI20" s="9">
        <v>14.02124</v>
      </c>
      <c r="EJ20" s="7">
        <f t="shared" si="9"/>
        <v>100</v>
      </c>
      <c r="EK20" s="40">
        <v>13.764</v>
      </c>
      <c r="EL20" s="9">
        <v>13.764</v>
      </c>
      <c r="EM20" s="10">
        <f t="shared" si="10"/>
        <v>100</v>
      </c>
      <c r="EN20" s="8"/>
      <c r="EO20" s="9"/>
      <c r="EP20" s="7"/>
      <c r="EQ20" s="40"/>
      <c r="ER20" s="9"/>
      <c r="ES20" s="10"/>
      <c r="ET20" s="8"/>
      <c r="EU20" s="9"/>
      <c r="EV20" s="7"/>
      <c r="EW20" s="8"/>
      <c r="EX20" s="40"/>
      <c r="EY20" s="277"/>
      <c r="EZ20" s="40">
        <v>4.62</v>
      </c>
      <c r="FA20" s="9">
        <v>4.62</v>
      </c>
      <c r="FB20" s="10">
        <f t="shared" si="14"/>
        <v>100</v>
      </c>
      <c r="FC20" s="8"/>
      <c r="FD20" s="9"/>
      <c r="FE20" s="10"/>
      <c r="FF20" s="8"/>
      <c r="FG20" s="9"/>
      <c r="FH20" s="10"/>
      <c r="FI20" s="8"/>
      <c r="FJ20" s="9"/>
      <c r="FK20" s="7"/>
      <c r="FL20" s="40"/>
      <c r="FM20" s="9"/>
      <c r="FN20" s="7"/>
      <c r="FO20" s="290">
        <f>C20+F20+I20+L20+O20+R20+U20+X20+AA20+AD20+AG20+AM20+AP20+AS20+AV20+AY20+BB20+BE20+BH20+BT20+BW20+BZ20+BQ20+EZ20+DY20+CI20+AJ20+EK20+EH20</f>
        <v>2223.3231299999998</v>
      </c>
      <c r="FP20" s="290">
        <f>D20+G20+J20+M20+P20+S20+V20+Y20+AB20+AE20+AH20+AN20+AQ20+AT20+AW20+AZ20+BC20+BF20+BI20+BU20+BX20+CA20+BR20+FA20+DZ20+CJ20+AK20+EL20+EI20</f>
        <v>1651.6287699999998</v>
      </c>
      <c r="FQ20" s="7">
        <f t="shared" si="6"/>
        <v>74.28649249018517</v>
      </c>
      <c r="FR20" s="109"/>
      <c r="FS20" s="11"/>
    </row>
    <row r="21" spans="1:175" s="1" customFormat="1" ht="20.25">
      <c r="A21" s="59" t="s">
        <v>13</v>
      </c>
      <c r="B21" s="71" t="s">
        <v>69</v>
      </c>
      <c r="C21" s="8">
        <v>312.908</v>
      </c>
      <c r="D21" s="10">
        <v>253.20813</v>
      </c>
      <c r="E21" s="4">
        <f t="shared" si="0"/>
        <v>80.9209512061053</v>
      </c>
      <c r="F21" s="8"/>
      <c r="G21" s="9"/>
      <c r="H21" s="7"/>
      <c r="I21" s="8"/>
      <c r="J21" s="9"/>
      <c r="K21" s="4"/>
      <c r="L21" s="8">
        <v>513.829</v>
      </c>
      <c r="M21" s="9">
        <v>385.74932</v>
      </c>
      <c r="N21" s="34">
        <f aca="true" t="shared" si="15" ref="N21:N29">(M21/L21)*100</f>
        <v>75.07348164467167</v>
      </c>
      <c r="O21" s="8"/>
      <c r="P21" s="9"/>
      <c r="Q21" s="3"/>
      <c r="R21" s="8"/>
      <c r="S21" s="9"/>
      <c r="T21" s="112" t="e">
        <f>(S21/R21)*100</f>
        <v>#DIV/0!</v>
      </c>
      <c r="U21" s="19"/>
      <c r="V21" s="5"/>
      <c r="W21" s="4"/>
      <c r="X21" s="8">
        <v>1</v>
      </c>
      <c r="Y21" s="5">
        <v>0</v>
      </c>
      <c r="Z21" s="4">
        <f>(Y21/X21)*100</f>
        <v>0</v>
      </c>
      <c r="AA21" s="8"/>
      <c r="AB21" s="9"/>
      <c r="AC21" s="4"/>
      <c r="AD21" s="8"/>
      <c r="AE21" s="9"/>
      <c r="AF21" s="4"/>
      <c r="AG21" s="8"/>
      <c r="AH21" s="9"/>
      <c r="AI21" s="3"/>
      <c r="AJ21" s="8"/>
      <c r="AK21" s="9"/>
      <c r="AL21" s="7"/>
      <c r="AM21" s="40"/>
      <c r="AN21" s="9"/>
      <c r="AO21" s="4"/>
      <c r="AP21" s="8"/>
      <c r="AQ21" s="9"/>
      <c r="AR21" s="4"/>
      <c r="AS21" s="8"/>
      <c r="AT21" s="9"/>
      <c r="AU21" s="112" t="e">
        <f t="shared" si="7"/>
        <v>#DIV/0!</v>
      </c>
      <c r="AV21" s="8"/>
      <c r="AW21" s="5"/>
      <c r="AX21" s="4"/>
      <c r="AY21" s="8">
        <v>343.005</v>
      </c>
      <c r="AZ21" s="9">
        <v>120</v>
      </c>
      <c r="BA21" s="4">
        <f>(AZ21/AY21)*100</f>
        <v>34.98491275637382</v>
      </c>
      <c r="BB21" s="19">
        <v>103.0859</v>
      </c>
      <c r="BC21" s="9">
        <v>66.17037</v>
      </c>
      <c r="BD21" s="4">
        <f t="shared" si="4"/>
        <v>64.1895448359087</v>
      </c>
      <c r="BE21" s="8"/>
      <c r="BF21" s="9"/>
      <c r="BG21" s="4"/>
      <c r="BH21" s="8"/>
      <c r="BI21" s="9"/>
      <c r="BJ21" s="3"/>
      <c r="BK21" s="8"/>
      <c r="BL21" s="9"/>
      <c r="BM21" s="10"/>
      <c r="BN21" s="8"/>
      <c r="BO21" s="9"/>
      <c r="BP21" s="7"/>
      <c r="BQ21" s="40"/>
      <c r="BR21" s="9"/>
      <c r="BS21" s="191"/>
      <c r="BT21" s="40"/>
      <c r="BU21" s="9"/>
      <c r="BV21" s="4"/>
      <c r="BW21" s="8"/>
      <c r="BX21" s="9"/>
      <c r="BY21" s="4"/>
      <c r="BZ21" s="8"/>
      <c r="CA21" s="9"/>
      <c r="CB21" s="213" t="e">
        <f t="shared" si="11"/>
        <v>#DIV/0!</v>
      </c>
      <c r="CC21" s="212"/>
      <c r="CD21" s="209"/>
      <c r="CE21" s="273"/>
      <c r="CF21" s="199"/>
      <c r="CG21" s="197"/>
      <c r="CH21" s="34"/>
      <c r="CI21" s="207"/>
      <c r="CJ21" s="197"/>
      <c r="CK21" s="112" t="e">
        <f t="shared" si="5"/>
        <v>#DIV/0!</v>
      </c>
      <c r="CL21" s="221"/>
      <c r="CM21" s="221"/>
      <c r="CN21" s="7" t="e">
        <f t="shared" si="12"/>
        <v>#DIV/0!</v>
      </c>
      <c r="CO21" s="40"/>
      <c r="CP21" s="40"/>
      <c r="CQ21" s="3"/>
      <c r="CR21" s="186"/>
      <c r="CS21" s="179"/>
      <c r="CT21" s="113"/>
      <c r="CU21" s="251"/>
      <c r="CV21" s="179"/>
      <c r="CW21" s="227"/>
      <c r="CX21" s="186"/>
      <c r="CY21" s="179"/>
      <c r="CZ21" s="113"/>
      <c r="DA21" s="251"/>
      <c r="DB21" s="179"/>
      <c r="DC21" s="227"/>
      <c r="DD21" s="186"/>
      <c r="DE21" s="179"/>
      <c r="DF21" s="227"/>
      <c r="DG21" s="186"/>
      <c r="DH21" s="179"/>
      <c r="DI21" s="227"/>
      <c r="DJ21" s="186"/>
      <c r="DK21" s="179"/>
      <c r="DL21" s="113"/>
      <c r="DM21" s="251"/>
      <c r="DN21" s="179"/>
      <c r="DO21" s="227"/>
      <c r="DP21" s="186"/>
      <c r="DQ21" s="179"/>
      <c r="DR21" s="113"/>
      <c r="DS21" s="251"/>
      <c r="DT21" s="179"/>
      <c r="DU21" s="113"/>
      <c r="DV21" s="40">
        <v>368.3</v>
      </c>
      <c r="DW21" s="292">
        <v>368.3</v>
      </c>
      <c r="DX21" s="7">
        <f t="shared" si="13"/>
        <v>100</v>
      </c>
      <c r="DY21" s="186"/>
      <c r="DZ21" s="179"/>
      <c r="EA21" s="10"/>
      <c r="EB21" s="8"/>
      <c r="EC21" s="9"/>
      <c r="ED21" s="10"/>
      <c r="EE21" s="8"/>
      <c r="EF21" s="9"/>
      <c r="EG21" s="3"/>
      <c r="EH21" s="8">
        <v>5.957</v>
      </c>
      <c r="EI21" s="9">
        <v>5.957</v>
      </c>
      <c r="EJ21" s="7">
        <f t="shared" si="9"/>
        <v>100</v>
      </c>
      <c r="EK21" s="40">
        <v>5.208</v>
      </c>
      <c r="EL21" s="9">
        <v>5.208</v>
      </c>
      <c r="EM21" s="10">
        <f t="shared" si="10"/>
        <v>100</v>
      </c>
      <c r="EN21" s="8"/>
      <c r="EO21" s="9"/>
      <c r="EP21" s="7"/>
      <c r="EQ21" s="40"/>
      <c r="ER21" s="9"/>
      <c r="ES21" s="10"/>
      <c r="ET21" s="8"/>
      <c r="EU21" s="9"/>
      <c r="EV21" s="7"/>
      <c r="EW21" s="8"/>
      <c r="EX21" s="40"/>
      <c r="EY21" s="277"/>
      <c r="EZ21" s="40">
        <v>1.7</v>
      </c>
      <c r="FA21" s="9">
        <v>1.7</v>
      </c>
      <c r="FB21" s="10">
        <f t="shared" si="14"/>
        <v>100</v>
      </c>
      <c r="FC21" s="8"/>
      <c r="FD21" s="9"/>
      <c r="FE21" s="10"/>
      <c r="FF21" s="8"/>
      <c r="FG21" s="9"/>
      <c r="FH21" s="10"/>
      <c r="FI21" s="8"/>
      <c r="FJ21" s="9"/>
      <c r="FK21" s="7"/>
      <c r="FL21" s="40"/>
      <c r="FM21" s="9"/>
      <c r="FN21" s="7"/>
      <c r="FO21" s="290">
        <f>C21+F21+I21+L21+O21+R21+U21+X21+AA21+AD21+AG21+AM21+AP21+AS21+AV21+AY21+BB21+BE21+BH21+BT21+BW21+BZ21+EZ21+DY21+CI21+EH21+EK21</f>
        <v>1286.6929000000002</v>
      </c>
      <c r="FP21" s="289">
        <f>D21+G21+J21+M21+P21+S21+V21+Y21+AB21+AE21+AH21+AN21+AQ21+AT21+AW21+AZ21+BC21+BF21+BI21+BU21+BX21+CA21+FA21+DZ21+CJ21+EI21+EL21</f>
        <v>837.99282</v>
      </c>
      <c r="FQ21" s="7">
        <f t="shared" si="6"/>
        <v>65.12764778604124</v>
      </c>
      <c r="FR21" s="109"/>
      <c r="FS21" s="11"/>
    </row>
    <row r="22" spans="1:175" s="1" customFormat="1" ht="20.25">
      <c r="A22" s="59" t="s">
        <v>14</v>
      </c>
      <c r="B22" s="70" t="s">
        <v>70</v>
      </c>
      <c r="C22" s="8">
        <v>997.6</v>
      </c>
      <c r="D22" s="10">
        <v>806.70595</v>
      </c>
      <c r="E22" s="4">
        <f t="shared" si="0"/>
        <v>80.8646702085004</v>
      </c>
      <c r="F22" s="8"/>
      <c r="G22" s="9"/>
      <c r="H22" s="7"/>
      <c r="I22" s="8"/>
      <c r="J22" s="9"/>
      <c r="K22" s="4"/>
      <c r="L22" s="8">
        <v>2002.326</v>
      </c>
      <c r="M22" s="9">
        <v>1491.90891</v>
      </c>
      <c r="N22" s="34">
        <f t="shared" si="15"/>
        <v>74.50879177516548</v>
      </c>
      <c r="O22" s="8"/>
      <c r="P22" s="9"/>
      <c r="Q22" s="3"/>
      <c r="R22" s="8">
        <v>236.2</v>
      </c>
      <c r="S22" s="9">
        <v>198.46324</v>
      </c>
      <c r="T22" s="4">
        <f>(S22/R22)*100</f>
        <v>84.02338696020323</v>
      </c>
      <c r="U22" s="19"/>
      <c r="V22" s="5"/>
      <c r="W22" s="4"/>
      <c r="X22" s="8">
        <v>30</v>
      </c>
      <c r="Y22" s="5">
        <v>21.3</v>
      </c>
      <c r="Z22" s="4">
        <f aca="true" t="shared" si="16" ref="Z22:Z29">(Y22/X22)*100</f>
        <v>71.00000000000001</v>
      </c>
      <c r="AA22" s="8"/>
      <c r="AB22" s="9"/>
      <c r="AC22" s="4"/>
      <c r="AD22" s="8"/>
      <c r="AE22" s="9"/>
      <c r="AF22" s="4"/>
      <c r="AG22" s="8"/>
      <c r="AH22" s="9"/>
      <c r="AI22" s="3"/>
      <c r="AJ22" s="8"/>
      <c r="AK22" s="9"/>
      <c r="AL22" s="7"/>
      <c r="AM22" s="40"/>
      <c r="AN22" s="9"/>
      <c r="AO22" s="4"/>
      <c r="AP22" s="8"/>
      <c r="AQ22" s="9"/>
      <c r="AR22" s="4"/>
      <c r="AS22" s="8"/>
      <c r="AT22" s="9"/>
      <c r="AU22" s="112" t="e">
        <f t="shared" si="7"/>
        <v>#DIV/0!</v>
      </c>
      <c r="AV22" s="8"/>
      <c r="AW22" s="5"/>
      <c r="AX22" s="4"/>
      <c r="AY22" s="8">
        <v>263.60296</v>
      </c>
      <c r="AZ22" s="9">
        <v>156.11281</v>
      </c>
      <c r="BA22" s="4">
        <f>(AZ22/AY22)*100</f>
        <v>59.22270751436175</v>
      </c>
      <c r="BB22" s="40">
        <v>455.2</v>
      </c>
      <c r="BC22" s="9">
        <v>294.90716</v>
      </c>
      <c r="BD22" s="4">
        <f t="shared" si="4"/>
        <v>64.78628295254832</v>
      </c>
      <c r="BE22" s="8"/>
      <c r="BF22" s="9"/>
      <c r="BG22" s="4"/>
      <c r="BH22" s="8"/>
      <c r="BI22" s="9"/>
      <c r="BJ22" s="3"/>
      <c r="BK22" s="8"/>
      <c r="BL22" s="9"/>
      <c r="BM22" s="10"/>
      <c r="BN22" s="8"/>
      <c r="BO22" s="9"/>
      <c r="BP22" s="7"/>
      <c r="BQ22" s="40">
        <v>99.9</v>
      </c>
      <c r="BR22" s="9">
        <v>0</v>
      </c>
      <c r="BS22" s="191">
        <f aca="true" t="shared" si="17" ref="BS22:BS27">BR22/BQ22*100</f>
        <v>0</v>
      </c>
      <c r="BT22" s="40"/>
      <c r="BU22" s="9"/>
      <c r="BV22" s="4"/>
      <c r="BW22" s="8"/>
      <c r="BX22" s="9"/>
      <c r="BY22" s="4"/>
      <c r="BZ22" s="8"/>
      <c r="CA22" s="9"/>
      <c r="CB22" s="213" t="e">
        <f t="shared" si="11"/>
        <v>#DIV/0!</v>
      </c>
      <c r="CC22" s="212"/>
      <c r="CD22" s="209"/>
      <c r="CE22" s="273"/>
      <c r="CF22" s="199"/>
      <c r="CG22" s="197"/>
      <c r="CH22" s="34"/>
      <c r="CI22" s="207"/>
      <c r="CJ22" s="197"/>
      <c r="CK22" s="112" t="e">
        <f t="shared" si="5"/>
        <v>#DIV/0!</v>
      </c>
      <c r="CL22" s="221"/>
      <c r="CM22" s="221"/>
      <c r="CN22" s="7" t="e">
        <f t="shared" si="12"/>
        <v>#DIV/0!</v>
      </c>
      <c r="CO22" s="40"/>
      <c r="CP22" s="40"/>
      <c r="CQ22" s="3"/>
      <c r="CR22" s="186"/>
      <c r="CS22" s="179"/>
      <c r="CT22" s="113"/>
      <c r="CU22" s="251"/>
      <c r="CV22" s="179"/>
      <c r="CW22" s="227"/>
      <c r="CX22" s="186"/>
      <c r="CY22" s="179"/>
      <c r="CZ22" s="113"/>
      <c r="DA22" s="251"/>
      <c r="DB22" s="179"/>
      <c r="DC22" s="227"/>
      <c r="DD22" s="186"/>
      <c r="DE22" s="179"/>
      <c r="DF22" s="227"/>
      <c r="DG22" s="186"/>
      <c r="DH22" s="179"/>
      <c r="DI22" s="227"/>
      <c r="DJ22" s="186"/>
      <c r="DK22" s="179"/>
      <c r="DL22" s="113"/>
      <c r="DM22" s="251"/>
      <c r="DN22" s="179"/>
      <c r="DO22" s="227"/>
      <c r="DP22" s="186"/>
      <c r="DQ22" s="179"/>
      <c r="DR22" s="113"/>
      <c r="DS22" s="251"/>
      <c r="DT22" s="179"/>
      <c r="DU22" s="113"/>
      <c r="DV22" s="40">
        <v>1276.426</v>
      </c>
      <c r="DW22" s="292">
        <v>1142.226</v>
      </c>
      <c r="DX22" s="7">
        <f t="shared" si="13"/>
        <v>89.48626869086027</v>
      </c>
      <c r="DY22" s="8"/>
      <c r="DZ22" s="9"/>
      <c r="EA22" s="227" t="e">
        <f t="shared" si="8"/>
        <v>#DIV/0!</v>
      </c>
      <c r="EB22" s="8"/>
      <c r="EC22" s="9"/>
      <c r="ED22" s="10"/>
      <c r="EE22" s="8"/>
      <c r="EF22" s="9"/>
      <c r="EG22" s="3"/>
      <c r="EH22" s="8">
        <v>37.942</v>
      </c>
      <c r="EI22" s="9">
        <v>37.942</v>
      </c>
      <c r="EJ22" s="7">
        <f t="shared" si="9"/>
        <v>100</v>
      </c>
      <c r="EK22" s="40">
        <v>38.316</v>
      </c>
      <c r="EL22" s="9">
        <v>38.316</v>
      </c>
      <c r="EM22" s="10">
        <f t="shared" si="10"/>
        <v>100</v>
      </c>
      <c r="EN22" s="8"/>
      <c r="EO22" s="9"/>
      <c r="EP22" s="7"/>
      <c r="EQ22" s="40"/>
      <c r="ER22" s="9"/>
      <c r="ES22" s="10"/>
      <c r="ET22" s="8"/>
      <c r="EU22" s="9"/>
      <c r="EV22" s="7"/>
      <c r="EW22" s="8"/>
      <c r="EX22" s="40"/>
      <c r="EY22" s="277"/>
      <c r="EZ22" s="40">
        <v>11.8</v>
      </c>
      <c r="FA22" s="9">
        <v>11.8</v>
      </c>
      <c r="FB22" s="10">
        <f t="shared" si="14"/>
        <v>100</v>
      </c>
      <c r="FC22" s="8"/>
      <c r="FD22" s="9"/>
      <c r="FE22" s="10"/>
      <c r="FF22" s="8"/>
      <c r="FG22" s="9"/>
      <c r="FH22" s="10"/>
      <c r="FI22" s="8"/>
      <c r="FJ22" s="9"/>
      <c r="FK22" s="7"/>
      <c r="FL22" s="40"/>
      <c r="FM22" s="9"/>
      <c r="FN22" s="7"/>
      <c r="FO22" s="290">
        <f>C22+F22+I22+L22+O22+R22+U22+X22+AA22+AD22+AG22+AM22+AP22+AS22+AV22+AY22+BB22+BE22+BH22+BT22+BW22+BZ22+EZ22+DY22+BQ22+CI22+EK22+EH22</f>
        <v>4172.88696</v>
      </c>
      <c r="FP22" s="289">
        <f>D22+G22+J22+M22+P22+S22+V22+Y22+AB22+AE22+AH22+AN22+AQ22+AT22+AW22+AZ22+BC22+BF22+BI22+BU22+BX22+CA22+FA22+DZ22+BR22+CJ22+EL22+EI22</f>
        <v>3057.45607</v>
      </c>
      <c r="FQ22" s="7">
        <f t="shared" si="6"/>
        <v>73.26956371710583</v>
      </c>
      <c r="FR22" s="109"/>
      <c r="FS22" s="11"/>
    </row>
    <row r="23" spans="1:175" s="1" customFormat="1" ht="20.25">
      <c r="A23" s="59" t="s">
        <v>15</v>
      </c>
      <c r="B23" s="70" t="s">
        <v>81</v>
      </c>
      <c r="C23" s="8">
        <v>552.275</v>
      </c>
      <c r="D23" s="10">
        <v>484.01799</v>
      </c>
      <c r="E23" s="4">
        <f t="shared" si="0"/>
        <v>87.6407568693133</v>
      </c>
      <c r="F23" s="8"/>
      <c r="G23" s="9"/>
      <c r="H23" s="7"/>
      <c r="I23" s="8"/>
      <c r="J23" s="9"/>
      <c r="K23" s="4"/>
      <c r="L23" s="8">
        <v>1184.5</v>
      </c>
      <c r="M23" s="9">
        <v>1054.69143</v>
      </c>
      <c r="N23" s="34">
        <f t="shared" si="15"/>
        <v>89.04106627268891</v>
      </c>
      <c r="O23" s="52"/>
      <c r="P23" s="9"/>
      <c r="Q23" s="3"/>
      <c r="R23" s="8"/>
      <c r="S23" s="9"/>
      <c r="T23" s="4"/>
      <c r="U23" s="19"/>
      <c r="V23" s="5"/>
      <c r="W23" s="4"/>
      <c r="X23" s="8">
        <v>5</v>
      </c>
      <c r="Y23" s="5">
        <v>0</v>
      </c>
      <c r="Z23" s="4">
        <f t="shared" si="16"/>
        <v>0</v>
      </c>
      <c r="AA23" s="8"/>
      <c r="AB23" s="9"/>
      <c r="AC23" s="4"/>
      <c r="AD23" s="8"/>
      <c r="AE23" s="9"/>
      <c r="AF23" s="4"/>
      <c r="AG23" s="8"/>
      <c r="AH23" s="9"/>
      <c r="AI23" s="3"/>
      <c r="AJ23" s="8">
        <v>9.383</v>
      </c>
      <c r="AK23" s="9">
        <v>9.38215</v>
      </c>
      <c r="AL23" s="7">
        <f>AK23/AJ23*100</f>
        <v>99.9909410636257</v>
      </c>
      <c r="AM23" s="40"/>
      <c r="AN23" s="9"/>
      <c r="AO23" s="4"/>
      <c r="AP23" s="8"/>
      <c r="AQ23" s="9"/>
      <c r="AR23" s="4"/>
      <c r="AS23" s="8"/>
      <c r="AT23" s="9"/>
      <c r="AU23" s="112" t="e">
        <f t="shared" si="7"/>
        <v>#DIV/0!</v>
      </c>
      <c r="AV23" s="8"/>
      <c r="AW23" s="5"/>
      <c r="AX23" s="4"/>
      <c r="AY23" s="8">
        <v>71.4</v>
      </c>
      <c r="AZ23" s="9">
        <v>63.47565</v>
      </c>
      <c r="BA23" s="4">
        <f>(AZ23/AY23)*100</f>
        <v>88.90147058823528</v>
      </c>
      <c r="BB23" s="40">
        <v>338.7</v>
      </c>
      <c r="BC23" s="9">
        <v>240.42868</v>
      </c>
      <c r="BD23" s="4">
        <f t="shared" si="4"/>
        <v>70.98573368762918</v>
      </c>
      <c r="BE23" s="8"/>
      <c r="BF23" s="9"/>
      <c r="BG23" s="4"/>
      <c r="BH23" s="8"/>
      <c r="BI23" s="9"/>
      <c r="BJ23" s="3"/>
      <c r="BK23" s="8"/>
      <c r="BL23" s="9"/>
      <c r="BM23" s="10"/>
      <c r="BN23" s="8"/>
      <c r="BO23" s="9"/>
      <c r="BP23" s="7"/>
      <c r="BQ23" s="40">
        <v>10</v>
      </c>
      <c r="BR23" s="9">
        <v>10</v>
      </c>
      <c r="BS23" s="191">
        <f t="shared" si="17"/>
        <v>100</v>
      </c>
      <c r="BT23" s="40"/>
      <c r="BU23" s="9"/>
      <c r="BV23" s="4"/>
      <c r="BW23" s="8"/>
      <c r="BX23" s="9"/>
      <c r="BY23" s="4"/>
      <c r="BZ23" s="8"/>
      <c r="CA23" s="9"/>
      <c r="CB23" s="213" t="e">
        <f t="shared" si="11"/>
        <v>#DIV/0!</v>
      </c>
      <c r="CC23" s="212"/>
      <c r="CD23" s="209"/>
      <c r="CE23" s="273"/>
      <c r="CF23" s="199"/>
      <c r="CG23" s="197"/>
      <c r="CH23" s="34"/>
      <c r="CI23" s="207"/>
      <c r="CJ23" s="197"/>
      <c r="CK23" s="112" t="e">
        <f t="shared" si="5"/>
        <v>#DIV/0!</v>
      </c>
      <c r="CL23" s="221"/>
      <c r="CM23" s="221"/>
      <c r="CN23" s="7" t="e">
        <f t="shared" si="12"/>
        <v>#DIV/0!</v>
      </c>
      <c r="CO23" s="40"/>
      <c r="CP23" s="40"/>
      <c r="CQ23" s="3"/>
      <c r="CR23" s="186"/>
      <c r="CS23" s="179"/>
      <c r="CT23" s="113"/>
      <c r="CU23" s="40">
        <v>4.8</v>
      </c>
      <c r="CV23" s="9">
        <v>0</v>
      </c>
      <c r="CW23" s="10">
        <f>CV23/CU23*100</f>
        <v>0</v>
      </c>
      <c r="CX23" s="8"/>
      <c r="CY23" s="9"/>
      <c r="CZ23" s="7"/>
      <c r="DA23" s="251"/>
      <c r="DB23" s="179"/>
      <c r="DC23" s="227"/>
      <c r="DD23" s="186"/>
      <c r="DE23" s="179"/>
      <c r="DF23" s="227"/>
      <c r="DG23" s="186"/>
      <c r="DH23" s="179"/>
      <c r="DI23" s="227"/>
      <c r="DJ23" s="8">
        <v>550</v>
      </c>
      <c r="DK23" s="179"/>
      <c r="DL23" s="7">
        <f>DK23/DJ23*100</f>
        <v>0</v>
      </c>
      <c r="DM23" s="251"/>
      <c r="DN23" s="179"/>
      <c r="DO23" s="227"/>
      <c r="DP23" s="186"/>
      <c r="DQ23" s="179"/>
      <c r="DR23" s="113"/>
      <c r="DS23" s="251"/>
      <c r="DT23" s="179"/>
      <c r="DU23" s="113"/>
      <c r="DV23" s="40">
        <v>729.4</v>
      </c>
      <c r="DW23" s="292">
        <v>729.4</v>
      </c>
      <c r="DX23" s="7">
        <f t="shared" si="13"/>
        <v>100</v>
      </c>
      <c r="DY23" s="8">
        <v>10</v>
      </c>
      <c r="DZ23" s="9">
        <v>10</v>
      </c>
      <c r="EA23" s="10">
        <f>DZ23/DY23*100</f>
        <v>100</v>
      </c>
      <c r="EB23" s="8"/>
      <c r="EC23" s="9"/>
      <c r="ED23" s="10"/>
      <c r="EE23" s="8">
        <v>33.5</v>
      </c>
      <c r="EF23" s="9">
        <v>33.5</v>
      </c>
      <c r="EG23" s="3">
        <f>EF23/EE23*100</f>
        <v>100</v>
      </c>
      <c r="EH23" s="8">
        <v>13.812</v>
      </c>
      <c r="EI23" s="9">
        <v>13.812</v>
      </c>
      <c r="EJ23" s="7">
        <f t="shared" si="9"/>
        <v>100</v>
      </c>
      <c r="EK23" s="40">
        <v>10.23</v>
      </c>
      <c r="EL23" s="9">
        <v>10.23</v>
      </c>
      <c r="EM23" s="10">
        <f t="shared" si="10"/>
        <v>100</v>
      </c>
      <c r="EN23" s="8"/>
      <c r="EO23" s="9"/>
      <c r="EP23" s="7"/>
      <c r="EQ23" s="40"/>
      <c r="ER23" s="9"/>
      <c r="ES23" s="10"/>
      <c r="ET23" s="8"/>
      <c r="EU23" s="9"/>
      <c r="EV23" s="7"/>
      <c r="EW23" s="8"/>
      <c r="EX23" s="40"/>
      <c r="EY23" s="277"/>
      <c r="EZ23" s="40">
        <v>4.6</v>
      </c>
      <c r="FA23" s="9">
        <v>4.6</v>
      </c>
      <c r="FB23" s="10">
        <f t="shared" si="14"/>
        <v>100</v>
      </c>
      <c r="FC23" s="8"/>
      <c r="FD23" s="9"/>
      <c r="FE23" s="10"/>
      <c r="FF23" s="8"/>
      <c r="FG23" s="9"/>
      <c r="FH23" s="10"/>
      <c r="FI23" s="8"/>
      <c r="FJ23" s="9"/>
      <c r="FK23" s="7"/>
      <c r="FL23" s="40"/>
      <c r="FM23" s="9"/>
      <c r="FN23" s="7"/>
      <c r="FO23" s="289">
        <f>C23+F23+I23+L23+O23+R23+U23+X23+AA23+AD23+AG23+AM23+AP23+AS23+AV23+AY23+BB23+BE23+BH23+BT23+BW23+BZ23+EZ23+DY23+BQ23+CI23+EK23+EH23+CU23+AJ23+EE23</f>
        <v>2248.2</v>
      </c>
      <c r="FP23" s="289">
        <f>D23+G23+J23+M23+P23+S23+V23+Y23+AB23+AE23+AH23+AN23+AQ23+AT23+AW23+AZ23+BC23+BF23+BI23+BU23+BX23+CA23+FA23+DZ23+BR23+CJ23+EL23+EI23+AK23+EF23</f>
        <v>1934.1379</v>
      </c>
      <c r="FQ23" s="7">
        <f t="shared" si="6"/>
        <v>86.03050885152567</v>
      </c>
      <c r="FR23" s="109"/>
      <c r="FS23" s="11"/>
    </row>
    <row r="24" spans="1:175" s="1" customFormat="1" ht="20.25">
      <c r="A24" s="59" t="s">
        <v>16</v>
      </c>
      <c r="B24" s="71" t="s">
        <v>71</v>
      </c>
      <c r="C24" s="8">
        <v>736.6</v>
      </c>
      <c r="D24" s="10">
        <v>626.42725</v>
      </c>
      <c r="E24" s="4">
        <f t="shared" si="0"/>
        <v>85.0430695085528</v>
      </c>
      <c r="F24" s="8"/>
      <c r="G24" s="9"/>
      <c r="H24" s="7"/>
      <c r="I24" s="8"/>
      <c r="J24" s="9"/>
      <c r="K24" s="4"/>
      <c r="L24" s="8">
        <v>1270.813</v>
      </c>
      <c r="M24" s="9">
        <v>1011.08757</v>
      </c>
      <c r="N24" s="34">
        <f t="shared" si="15"/>
        <v>79.56226211094787</v>
      </c>
      <c r="O24" s="8"/>
      <c r="P24" s="9"/>
      <c r="Q24" s="3"/>
      <c r="R24" s="8"/>
      <c r="S24" s="9"/>
      <c r="T24" s="4"/>
      <c r="U24" s="19"/>
      <c r="V24" s="5"/>
      <c r="W24" s="4"/>
      <c r="X24" s="8">
        <v>20</v>
      </c>
      <c r="Y24" s="5">
        <v>10.69</v>
      </c>
      <c r="Z24" s="4">
        <f t="shared" si="16"/>
        <v>53.449999999999996</v>
      </c>
      <c r="AA24" s="8"/>
      <c r="AB24" s="9"/>
      <c r="AC24" s="4"/>
      <c r="AD24" s="8"/>
      <c r="AE24" s="9"/>
      <c r="AF24" s="4"/>
      <c r="AG24" s="8"/>
      <c r="AH24" s="9"/>
      <c r="AI24" s="3"/>
      <c r="AJ24" s="8"/>
      <c r="AK24" s="9"/>
      <c r="AL24" s="7"/>
      <c r="AM24" s="40"/>
      <c r="AN24" s="9"/>
      <c r="AO24" s="4"/>
      <c r="AP24" s="8"/>
      <c r="AQ24" s="9"/>
      <c r="AR24" s="4"/>
      <c r="AS24" s="8"/>
      <c r="AT24" s="9"/>
      <c r="AU24" s="112" t="e">
        <f t="shared" si="7"/>
        <v>#DIV/0!</v>
      </c>
      <c r="AV24" s="8"/>
      <c r="AW24" s="5"/>
      <c r="AX24" s="4"/>
      <c r="AY24" s="8">
        <v>426.323</v>
      </c>
      <c r="AZ24" s="9">
        <v>263.92613</v>
      </c>
      <c r="BA24" s="4">
        <f aca="true" t="shared" si="18" ref="BA24:BA29">(AZ24/AY24)*100</f>
        <v>61.90755131672465</v>
      </c>
      <c r="BB24" s="40">
        <v>168.16</v>
      </c>
      <c r="BC24" s="9">
        <v>132.95804</v>
      </c>
      <c r="BD24" s="4">
        <f t="shared" si="4"/>
        <v>79.06638915318744</v>
      </c>
      <c r="BE24" s="8"/>
      <c r="BF24" s="9"/>
      <c r="BG24" s="4"/>
      <c r="BH24" s="8"/>
      <c r="BI24" s="9"/>
      <c r="BJ24" s="188"/>
      <c r="BK24" s="199"/>
      <c r="BL24" s="197"/>
      <c r="BM24" s="267"/>
      <c r="BN24" s="199"/>
      <c r="BO24" s="197"/>
      <c r="BP24" s="34"/>
      <c r="BQ24" s="40">
        <v>100</v>
      </c>
      <c r="BR24" s="9">
        <v>12.478</v>
      </c>
      <c r="BS24" s="191">
        <f t="shared" si="17"/>
        <v>12.478</v>
      </c>
      <c r="BT24" s="40"/>
      <c r="BU24" s="9"/>
      <c r="BV24" s="4"/>
      <c r="BW24" s="8"/>
      <c r="BX24" s="9"/>
      <c r="BY24" s="4"/>
      <c r="BZ24" s="8"/>
      <c r="CA24" s="9"/>
      <c r="CB24" s="213" t="e">
        <f t="shared" si="11"/>
        <v>#DIV/0!</v>
      </c>
      <c r="CC24" s="212"/>
      <c r="CD24" s="209"/>
      <c r="CE24" s="273"/>
      <c r="CF24" s="199">
        <v>111.335</v>
      </c>
      <c r="CG24" s="197">
        <v>55.6668</v>
      </c>
      <c r="CH24" s="34">
        <f>CG24/CF24*100</f>
        <v>49.99937126689721</v>
      </c>
      <c r="CI24" s="207"/>
      <c r="CJ24" s="197"/>
      <c r="CK24" s="112" t="e">
        <f t="shared" si="5"/>
        <v>#DIV/0!</v>
      </c>
      <c r="CL24" s="221"/>
      <c r="CM24" s="221"/>
      <c r="CN24" s="7" t="e">
        <f t="shared" si="12"/>
        <v>#DIV/0!</v>
      </c>
      <c r="CO24" s="40"/>
      <c r="CP24" s="40"/>
      <c r="CQ24" s="3"/>
      <c r="CR24" s="186"/>
      <c r="CS24" s="179"/>
      <c r="CT24" s="113"/>
      <c r="CU24" s="251"/>
      <c r="CV24" s="179"/>
      <c r="CW24" s="227"/>
      <c r="CX24" s="186"/>
      <c r="CY24" s="179"/>
      <c r="CZ24" s="113"/>
      <c r="DA24" s="251"/>
      <c r="DB24" s="179"/>
      <c r="DC24" s="227"/>
      <c r="DD24" s="186"/>
      <c r="DE24" s="179"/>
      <c r="DF24" s="227"/>
      <c r="DG24" s="186"/>
      <c r="DH24" s="179"/>
      <c r="DI24" s="227"/>
      <c r="DJ24" s="186"/>
      <c r="DK24" s="179"/>
      <c r="DL24" s="113"/>
      <c r="DM24" s="251"/>
      <c r="DN24" s="179"/>
      <c r="DO24" s="227"/>
      <c r="DP24" s="186"/>
      <c r="DQ24" s="179"/>
      <c r="DR24" s="113"/>
      <c r="DS24" s="40">
        <v>74.572</v>
      </c>
      <c r="DT24" s="9">
        <v>20</v>
      </c>
      <c r="DU24" s="7">
        <f>DT24/DS24*100</f>
        <v>26.819717856568147</v>
      </c>
      <c r="DV24" s="40">
        <v>452.828</v>
      </c>
      <c r="DW24" s="292">
        <v>452.828</v>
      </c>
      <c r="DX24" s="7">
        <f t="shared" si="13"/>
        <v>100</v>
      </c>
      <c r="DY24" s="8">
        <v>30</v>
      </c>
      <c r="DZ24" s="9">
        <v>30</v>
      </c>
      <c r="EA24" s="10">
        <f>DZ24/DY24*100</f>
        <v>100</v>
      </c>
      <c r="EB24" s="8"/>
      <c r="EC24" s="9"/>
      <c r="ED24" s="10"/>
      <c r="EE24" s="8"/>
      <c r="EF24" s="9"/>
      <c r="EG24" s="3"/>
      <c r="EH24" s="8">
        <v>20.209</v>
      </c>
      <c r="EI24" s="9">
        <v>20.208</v>
      </c>
      <c r="EJ24" s="7">
        <f t="shared" si="9"/>
        <v>99.99505170963432</v>
      </c>
      <c r="EK24" s="40">
        <v>21.204</v>
      </c>
      <c r="EL24" s="9">
        <v>21.204</v>
      </c>
      <c r="EM24" s="10">
        <f t="shared" si="10"/>
        <v>100</v>
      </c>
      <c r="EN24" s="8"/>
      <c r="EO24" s="9"/>
      <c r="EP24" s="7"/>
      <c r="EQ24" s="40"/>
      <c r="ER24" s="9"/>
      <c r="ES24" s="10"/>
      <c r="ET24" s="8"/>
      <c r="EU24" s="9"/>
      <c r="EV24" s="7"/>
      <c r="EW24" s="8"/>
      <c r="EX24" s="40"/>
      <c r="EY24" s="277"/>
      <c r="EZ24" s="40">
        <v>6.8</v>
      </c>
      <c r="FA24" s="9">
        <v>6.8</v>
      </c>
      <c r="FB24" s="10">
        <f t="shared" si="14"/>
        <v>100</v>
      </c>
      <c r="FC24" s="8"/>
      <c r="FD24" s="9"/>
      <c r="FE24" s="10"/>
      <c r="FF24" s="8"/>
      <c r="FG24" s="9"/>
      <c r="FH24" s="10"/>
      <c r="FI24" s="8"/>
      <c r="FJ24" s="9"/>
      <c r="FK24" s="7"/>
      <c r="FL24" s="40">
        <v>20</v>
      </c>
      <c r="FM24" s="9">
        <v>20</v>
      </c>
      <c r="FN24" s="7">
        <f>FM24/FL24*100</f>
        <v>100</v>
      </c>
      <c r="FO24" s="289">
        <f>C24+F24+I24+L24+O24+R24+U24+X24+AA24+AD24+AG24+AM24+AP24+AS24+AV24+AY24+BB24+BE24+BH24+BT24+BW24+BZ24+EZ24+DY24+BQ24+CI24+EK24+EH24+CF24+FL24</f>
        <v>2931.444</v>
      </c>
      <c r="FP24" s="289">
        <f>D24+G24+J24+M24+P24+S24+V24+Y24+AB24+AE24+AH24+AN24+AQ24+AT24+AW24+AZ24+BC24+BF24+BI24+BU24+BX24+CA24+FA24+DZ24+BR24+CJ24+EL24+EI24+CG24+FM24</f>
        <v>2211.44579</v>
      </c>
      <c r="FQ24" s="7">
        <f t="shared" si="6"/>
        <v>75.43878682314929</v>
      </c>
      <c r="FR24" s="109"/>
      <c r="FS24" s="11"/>
    </row>
    <row r="25" spans="1:175" s="1" customFormat="1" ht="20.25">
      <c r="A25" s="59" t="s">
        <v>17</v>
      </c>
      <c r="B25" s="71" t="s">
        <v>72</v>
      </c>
      <c r="C25" s="8">
        <v>1037.926</v>
      </c>
      <c r="D25" s="10">
        <v>905.87289</v>
      </c>
      <c r="E25" s="4">
        <f t="shared" si="0"/>
        <v>87.27721340442383</v>
      </c>
      <c r="F25" s="8"/>
      <c r="G25" s="9"/>
      <c r="H25" s="7"/>
      <c r="I25" s="8"/>
      <c r="J25" s="9"/>
      <c r="K25" s="4"/>
      <c r="L25" s="8">
        <v>1770.54</v>
      </c>
      <c r="M25" s="9">
        <v>1453.91435</v>
      </c>
      <c r="N25" s="34">
        <f t="shared" si="15"/>
        <v>82.11700102793499</v>
      </c>
      <c r="O25" s="8"/>
      <c r="P25" s="9"/>
      <c r="Q25" s="3"/>
      <c r="R25" s="8"/>
      <c r="S25" s="9"/>
      <c r="T25" s="4"/>
      <c r="U25" s="19"/>
      <c r="V25" s="5"/>
      <c r="W25" s="4"/>
      <c r="X25" s="8">
        <v>45</v>
      </c>
      <c r="Y25" s="9">
        <v>42.2</v>
      </c>
      <c r="Z25" s="4">
        <f t="shared" si="16"/>
        <v>93.77777777777779</v>
      </c>
      <c r="AA25" s="8"/>
      <c r="AB25" s="9"/>
      <c r="AC25" s="4"/>
      <c r="AD25" s="8"/>
      <c r="AE25" s="9"/>
      <c r="AF25" s="4"/>
      <c r="AG25" s="8"/>
      <c r="AH25" s="9"/>
      <c r="AI25" s="3"/>
      <c r="AJ25" s="8">
        <v>17.45</v>
      </c>
      <c r="AK25" s="9">
        <v>10.47333</v>
      </c>
      <c r="AL25" s="7">
        <f>AK25/AJ25*100</f>
        <v>60.01908309455588</v>
      </c>
      <c r="AM25" s="40"/>
      <c r="AN25" s="9"/>
      <c r="AO25" s="4"/>
      <c r="AP25" s="8">
        <v>141.7</v>
      </c>
      <c r="AQ25" s="9">
        <v>92.00708</v>
      </c>
      <c r="AR25" s="4">
        <f>AQ25/AP25*100</f>
        <v>64.9308962597036</v>
      </c>
      <c r="AS25" s="8"/>
      <c r="AT25" s="9"/>
      <c r="AU25" s="112" t="e">
        <f t="shared" si="7"/>
        <v>#DIV/0!</v>
      </c>
      <c r="AV25" s="8"/>
      <c r="AW25" s="5"/>
      <c r="AX25" s="4"/>
      <c r="AY25" s="8">
        <v>86.22</v>
      </c>
      <c r="AZ25" s="9">
        <v>75.4795</v>
      </c>
      <c r="BA25" s="4">
        <f t="shared" si="18"/>
        <v>87.54291347715147</v>
      </c>
      <c r="BB25" s="40">
        <v>267.45</v>
      </c>
      <c r="BC25" s="15">
        <v>240.27176</v>
      </c>
      <c r="BD25" s="4">
        <f t="shared" si="4"/>
        <v>89.83801084314825</v>
      </c>
      <c r="BE25" s="8"/>
      <c r="BF25" s="9"/>
      <c r="BG25" s="4"/>
      <c r="BH25" s="8"/>
      <c r="BI25" s="9"/>
      <c r="BJ25" s="3"/>
      <c r="BK25" s="8"/>
      <c r="BL25" s="9"/>
      <c r="BM25" s="10"/>
      <c r="BN25" s="8"/>
      <c r="BO25" s="9"/>
      <c r="BP25" s="7"/>
      <c r="BQ25" s="40">
        <v>15</v>
      </c>
      <c r="BR25" s="9">
        <v>0.3</v>
      </c>
      <c r="BS25" s="191">
        <f t="shared" si="17"/>
        <v>2</v>
      </c>
      <c r="BT25" s="40"/>
      <c r="BU25" s="5"/>
      <c r="BV25" s="4"/>
      <c r="BW25" s="8"/>
      <c r="BX25" s="9"/>
      <c r="BY25" s="4"/>
      <c r="BZ25" s="8"/>
      <c r="CA25" s="9"/>
      <c r="CB25" s="213" t="e">
        <f t="shared" si="11"/>
        <v>#DIV/0!</v>
      </c>
      <c r="CC25" s="212"/>
      <c r="CD25" s="209"/>
      <c r="CE25" s="273"/>
      <c r="CF25" s="199"/>
      <c r="CG25" s="197"/>
      <c r="CH25" s="34"/>
      <c r="CI25" s="207"/>
      <c r="CJ25" s="197"/>
      <c r="CK25" s="112" t="e">
        <f t="shared" si="5"/>
        <v>#DIV/0!</v>
      </c>
      <c r="CL25" s="221"/>
      <c r="CM25" s="221"/>
      <c r="CN25" s="7" t="e">
        <f t="shared" si="12"/>
        <v>#DIV/0!</v>
      </c>
      <c r="CO25" s="40"/>
      <c r="CP25" s="40"/>
      <c r="CQ25" s="3"/>
      <c r="CR25" s="186"/>
      <c r="CS25" s="179"/>
      <c r="CT25" s="113"/>
      <c r="CU25" s="251"/>
      <c r="CV25" s="179"/>
      <c r="CW25" s="227"/>
      <c r="CX25" s="186"/>
      <c r="CY25" s="179"/>
      <c r="CZ25" s="113"/>
      <c r="DA25" s="251"/>
      <c r="DB25" s="179"/>
      <c r="DC25" s="227"/>
      <c r="DD25" s="186"/>
      <c r="DE25" s="179"/>
      <c r="DF25" s="227"/>
      <c r="DG25" s="186"/>
      <c r="DH25" s="179"/>
      <c r="DI25" s="227"/>
      <c r="DJ25" s="186"/>
      <c r="DK25" s="179"/>
      <c r="DL25" s="113"/>
      <c r="DM25" s="251"/>
      <c r="DN25" s="179"/>
      <c r="DO25" s="227"/>
      <c r="DP25" s="186"/>
      <c r="DQ25" s="179"/>
      <c r="DR25" s="113"/>
      <c r="DS25" s="251"/>
      <c r="DT25" s="179"/>
      <c r="DU25" s="113"/>
      <c r="DV25" s="40">
        <v>1019.8</v>
      </c>
      <c r="DW25" s="292">
        <v>1019.8</v>
      </c>
      <c r="DX25" s="7">
        <f t="shared" si="13"/>
        <v>100</v>
      </c>
      <c r="DY25" s="186"/>
      <c r="DZ25" s="179"/>
      <c r="EA25" s="10"/>
      <c r="EB25" s="8"/>
      <c r="EC25" s="9"/>
      <c r="ED25" s="10"/>
      <c r="EE25" s="8">
        <v>33.2</v>
      </c>
      <c r="EF25" s="9">
        <v>33.2</v>
      </c>
      <c r="EG25" s="3">
        <f>EF25/EE25*100</f>
        <v>100</v>
      </c>
      <c r="EH25" s="8">
        <v>22.988</v>
      </c>
      <c r="EI25" s="9">
        <v>22.988</v>
      </c>
      <c r="EJ25" s="7">
        <f t="shared" si="9"/>
        <v>100</v>
      </c>
      <c r="EK25" s="40">
        <v>26.226</v>
      </c>
      <c r="EL25" s="9">
        <v>26.226</v>
      </c>
      <c r="EM25" s="10">
        <f t="shared" si="10"/>
        <v>100</v>
      </c>
      <c r="EN25" s="8"/>
      <c r="EO25" s="9"/>
      <c r="EP25" s="7"/>
      <c r="EQ25" s="40"/>
      <c r="ER25" s="9"/>
      <c r="ES25" s="10"/>
      <c r="ET25" s="8"/>
      <c r="EU25" s="9"/>
      <c r="EV25" s="7"/>
      <c r="EW25" s="8"/>
      <c r="EX25" s="40"/>
      <c r="EY25" s="277"/>
      <c r="EZ25" s="40">
        <v>8</v>
      </c>
      <c r="FA25" s="9">
        <v>8</v>
      </c>
      <c r="FB25" s="10">
        <f t="shared" si="14"/>
        <v>100</v>
      </c>
      <c r="FC25" s="8"/>
      <c r="FD25" s="9"/>
      <c r="FE25" s="10"/>
      <c r="FF25" s="8"/>
      <c r="FG25" s="9"/>
      <c r="FH25" s="10"/>
      <c r="FI25" s="8"/>
      <c r="FJ25" s="9"/>
      <c r="FK25" s="7"/>
      <c r="FL25" s="40">
        <v>7</v>
      </c>
      <c r="FM25" s="9"/>
      <c r="FN25" s="7">
        <f>FM25/FL25*100</f>
        <v>0</v>
      </c>
      <c r="FO25" s="290">
        <f>C25+F25+I25+L25+O25+R25+U25+X25+AA25+AD25+AG25+AM25+AP25+AS25+AV25+AY25+BB25+BE25+BH25+BT25+BW25+BZ25+EZ25+DY25+BQ25+CI25+AJ25+EK25+EH25+EE25+FL25</f>
        <v>3478.699999999999</v>
      </c>
      <c r="FP25" s="289">
        <f>D25+G25+J25+M25+P25+S25+V25+Y25+AB25+AE25+AH25+AN25+AQ25+AT25+AW25+AZ25+BC25+BF25+BI25+BU25+BX25+CA25+FA25+DZ25+BR25+CJ25+AK25+EL25+EI25+EF25+FM25</f>
        <v>2910.9329099999995</v>
      </c>
      <c r="FQ25" s="7">
        <f t="shared" si="6"/>
        <v>83.67875671946418</v>
      </c>
      <c r="FR25" s="109"/>
      <c r="FS25" s="11"/>
    </row>
    <row r="26" spans="1:175" s="1" customFormat="1" ht="21" thickBot="1">
      <c r="A26" s="59" t="s">
        <v>18</v>
      </c>
      <c r="B26" s="72" t="s">
        <v>73</v>
      </c>
      <c r="C26" s="14">
        <v>626.44</v>
      </c>
      <c r="D26" s="36">
        <v>563.81789</v>
      </c>
      <c r="E26" s="35">
        <f t="shared" si="0"/>
        <v>90.00349434901985</v>
      </c>
      <c r="F26" s="14"/>
      <c r="G26" s="15"/>
      <c r="H26" s="44"/>
      <c r="I26" s="14"/>
      <c r="J26" s="15"/>
      <c r="K26" s="12"/>
      <c r="L26" s="46">
        <v>1630.36855</v>
      </c>
      <c r="M26" s="30">
        <v>1448.29484</v>
      </c>
      <c r="N26" s="50">
        <f t="shared" si="15"/>
        <v>88.83235879396717</v>
      </c>
      <c r="O26" s="14"/>
      <c r="P26" s="15"/>
      <c r="Q26" s="16"/>
      <c r="R26" s="14"/>
      <c r="S26" s="15"/>
      <c r="T26" s="12"/>
      <c r="U26" s="19"/>
      <c r="V26" s="5"/>
      <c r="W26" s="12"/>
      <c r="X26" s="14">
        <v>26</v>
      </c>
      <c r="Y26" s="15">
        <v>25.35</v>
      </c>
      <c r="Z26" s="4">
        <f t="shared" si="16"/>
        <v>97.50000000000001</v>
      </c>
      <c r="AA26" s="14"/>
      <c r="AB26" s="15"/>
      <c r="AC26" s="12"/>
      <c r="AD26" s="14"/>
      <c r="AE26" s="15"/>
      <c r="AF26" s="4"/>
      <c r="AG26" s="14"/>
      <c r="AH26" s="15"/>
      <c r="AI26" s="16"/>
      <c r="AJ26" s="46">
        <v>15</v>
      </c>
      <c r="AK26" s="55">
        <v>9.6397</v>
      </c>
      <c r="AL26" s="7">
        <f>AK26/AJ26*100</f>
        <v>64.26466666666666</v>
      </c>
      <c r="AM26" s="41"/>
      <c r="AN26" s="15"/>
      <c r="AO26" s="12"/>
      <c r="AP26" s="14"/>
      <c r="AQ26" s="15"/>
      <c r="AR26" s="12"/>
      <c r="AS26" s="14"/>
      <c r="AT26" s="15"/>
      <c r="AU26" s="112" t="e">
        <f t="shared" si="7"/>
        <v>#DIV/0!</v>
      </c>
      <c r="AV26" s="14"/>
      <c r="AW26" s="5"/>
      <c r="AX26" s="12"/>
      <c r="AY26" s="14">
        <v>78.9</v>
      </c>
      <c r="AZ26" s="15">
        <v>75.01597</v>
      </c>
      <c r="BA26" s="4">
        <f t="shared" si="18"/>
        <v>95.07727503168567</v>
      </c>
      <c r="BB26" s="53">
        <v>464.77289</v>
      </c>
      <c r="BC26" s="15">
        <v>370.44854</v>
      </c>
      <c r="BD26" s="12">
        <f t="shared" si="4"/>
        <v>79.70528143326086</v>
      </c>
      <c r="BE26" s="14"/>
      <c r="BF26" s="15"/>
      <c r="BG26" s="12"/>
      <c r="BH26" s="14">
        <v>15</v>
      </c>
      <c r="BI26" s="15">
        <v>5.3271</v>
      </c>
      <c r="BJ26" s="188">
        <f>(BI26/BH26)*100</f>
        <v>35.513999999999996</v>
      </c>
      <c r="BK26" s="231"/>
      <c r="BL26" s="232"/>
      <c r="BM26" s="268"/>
      <c r="BN26" s="231"/>
      <c r="BO26" s="232"/>
      <c r="BP26" s="233"/>
      <c r="BQ26" s="185">
        <v>246.01416</v>
      </c>
      <c r="BR26" s="55">
        <v>244.97063</v>
      </c>
      <c r="BS26" s="192">
        <f t="shared" si="17"/>
        <v>99.57582522892177</v>
      </c>
      <c r="BT26" s="41"/>
      <c r="BU26" s="15"/>
      <c r="BV26" s="12"/>
      <c r="BW26" s="46"/>
      <c r="BX26" s="55"/>
      <c r="BY26" s="22"/>
      <c r="BZ26" s="46"/>
      <c r="CA26" s="55"/>
      <c r="CB26" s="219" t="e">
        <f t="shared" si="11"/>
        <v>#DIV/0!</v>
      </c>
      <c r="CC26" s="217"/>
      <c r="CD26" s="218"/>
      <c r="CE26" s="274"/>
      <c r="CF26" s="276"/>
      <c r="CG26" s="206"/>
      <c r="CH26" s="50"/>
      <c r="CI26" s="208"/>
      <c r="CJ26" s="206"/>
      <c r="CK26" s="246" t="e">
        <f t="shared" si="5"/>
        <v>#DIV/0!</v>
      </c>
      <c r="CL26" s="221"/>
      <c r="CM26" s="221"/>
      <c r="CN26" s="13" t="e">
        <f t="shared" si="12"/>
        <v>#DIV/0!</v>
      </c>
      <c r="CO26" s="41"/>
      <c r="CP26" s="41"/>
      <c r="CQ26" s="36"/>
      <c r="CR26" s="187"/>
      <c r="CS26" s="180"/>
      <c r="CT26" s="118"/>
      <c r="CU26" s="252"/>
      <c r="CV26" s="180"/>
      <c r="CW26" s="243"/>
      <c r="CX26" s="187"/>
      <c r="CY26" s="180"/>
      <c r="CZ26" s="118"/>
      <c r="DA26" s="252"/>
      <c r="DB26" s="180"/>
      <c r="DC26" s="243"/>
      <c r="DD26" s="279"/>
      <c r="DE26" s="280"/>
      <c r="DF26" s="281"/>
      <c r="DG26" s="187"/>
      <c r="DH26" s="180"/>
      <c r="DI26" s="243"/>
      <c r="DJ26" s="187"/>
      <c r="DK26" s="180"/>
      <c r="DL26" s="118"/>
      <c r="DM26" s="252"/>
      <c r="DN26" s="180"/>
      <c r="DO26" s="243"/>
      <c r="DP26" s="46">
        <v>6</v>
      </c>
      <c r="DQ26" s="55">
        <v>6</v>
      </c>
      <c r="DR26" s="13">
        <f>DQ26/DP26*100</f>
        <v>100</v>
      </c>
      <c r="DS26" s="252"/>
      <c r="DT26" s="180"/>
      <c r="DU26" s="118"/>
      <c r="DV26" s="185">
        <v>1541.6</v>
      </c>
      <c r="DW26" s="292">
        <v>1541.6</v>
      </c>
      <c r="DX26" s="13">
        <f t="shared" si="13"/>
        <v>100</v>
      </c>
      <c r="DY26" s="46">
        <v>20</v>
      </c>
      <c r="DZ26" s="55">
        <v>20</v>
      </c>
      <c r="EA26" s="10">
        <f>DZ26/DY26*100</f>
        <v>100</v>
      </c>
      <c r="EB26" s="46"/>
      <c r="EC26" s="55"/>
      <c r="ED26" s="140"/>
      <c r="EE26" s="14"/>
      <c r="EF26" s="15"/>
      <c r="EG26" s="36"/>
      <c r="EH26" s="46">
        <v>29.39984</v>
      </c>
      <c r="EI26" s="55">
        <v>29.39984</v>
      </c>
      <c r="EJ26" s="13">
        <f t="shared" si="9"/>
        <v>100</v>
      </c>
      <c r="EK26" s="185">
        <v>27.714</v>
      </c>
      <c r="EL26" s="55">
        <v>27.714</v>
      </c>
      <c r="EM26" s="140">
        <f t="shared" si="10"/>
        <v>100</v>
      </c>
      <c r="EN26" s="46"/>
      <c r="EO26" s="55"/>
      <c r="EP26" s="13"/>
      <c r="EQ26" s="185"/>
      <c r="ER26" s="55"/>
      <c r="ES26" s="140"/>
      <c r="ET26" s="14"/>
      <c r="EU26" s="15"/>
      <c r="EV26" s="44"/>
      <c r="EW26" s="14"/>
      <c r="EX26" s="15"/>
      <c r="EY26" s="44"/>
      <c r="EZ26" s="185">
        <v>10</v>
      </c>
      <c r="FA26" s="55">
        <v>10</v>
      </c>
      <c r="FB26" s="140">
        <f t="shared" si="14"/>
        <v>100</v>
      </c>
      <c r="FC26" s="14"/>
      <c r="FD26" s="15"/>
      <c r="FE26" s="36"/>
      <c r="FF26" s="14"/>
      <c r="FG26" s="15"/>
      <c r="FH26" s="36"/>
      <c r="FI26" s="46"/>
      <c r="FJ26" s="55"/>
      <c r="FK26" s="13"/>
      <c r="FL26" s="185"/>
      <c r="FM26" s="55"/>
      <c r="FN26" s="13"/>
      <c r="FO26" s="293">
        <f>C26+F26+I26+L26+O26+R26+U26+X26+AA26+AD26+AG26+AM26+AP26+AS26+AV26+AY26+BB26+BE26+BH26+BT26+BW26+BZ26+EZ26+DY26+BQ26+CI26+EK26+EH26+AJ26</f>
        <v>3189.60944</v>
      </c>
      <c r="FP26" s="289">
        <f>D26+G26+J26+M26+P26+S26+V26+Y26+AB26+AE26+AH26+AN26+AQ26+AT26+AW26+AZ26+BC26+BF26+BI26+BU26+BX26+CA26+FA26+DZ26+BR26+CJ26+AK26+EL26+EI26+EF26</f>
        <v>2829.97851</v>
      </c>
      <c r="FQ26" s="44">
        <f t="shared" si="6"/>
        <v>88.72492269774571</v>
      </c>
      <c r="FR26" s="109"/>
      <c r="FS26" s="11"/>
    </row>
    <row r="27" spans="1:175" s="1" customFormat="1" ht="21" thickBot="1">
      <c r="A27" s="56"/>
      <c r="B27" s="204" t="s">
        <v>75</v>
      </c>
      <c r="C27" s="32">
        <f>SUM(C8:C26)</f>
        <v>13122.34812</v>
      </c>
      <c r="D27" s="17">
        <f>SUM(D8:D26)</f>
        <v>10763.231600000003</v>
      </c>
      <c r="E27" s="18">
        <f t="shared" si="0"/>
        <v>82.02214650589534</v>
      </c>
      <c r="F27" s="32"/>
      <c r="G27" s="20"/>
      <c r="H27" s="18"/>
      <c r="I27" s="32"/>
      <c r="J27" s="33"/>
      <c r="K27" s="39"/>
      <c r="L27" s="32">
        <f>SUM(L8:L26)</f>
        <v>20658.95138</v>
      </c>
      <c r="M27" s="33">
        <f>SUM(M8:M26)</f>
        <v>16906.42341</v>
      </c>
      <c r="N27" s="39">
        <f t="shared" si="15"/>
        <v>81.83582554130587</v>
      </c>
      <c r="O27" s="32"/>
      <c r="P27" s="33"/>
      <c r="Q27" s="18"/>
      <c r="R27" s="20">
        <f>SUM(R8:R26)</f>
        <v>956.6950000000002</v>
      </c>
      <c r="S27" s="32">
        <f>SUM(S8:S26)</f>
        <v>762.4367599999999</v>
      </c>
      <c r="T27" s="18">
        <f>(S27/R27)*100</f>
        <v>79.69486199886065</v>
      </c>
      <c r="U27" s="20"/>
      <c r="V27" s="20"/>
      <c r="W27" s="18"/>
      <c r="X27" s="32">
        <f>SUM(X8:X26)</f>
        <v>336.2</v>
      </c>
      <c r="Y27" s="20">
        <f>SUM(Y8:Y26)</f>
        <v>211.1056</v>
      </c>
      <c r="Z27" s="18">
        <f t="shared" si="16"/>
        <v>62.79167162403332</v>
      </c>
      <c r="AA27" s="32">
        <f>SUM(AA8:AA26)</f>
        <v>0</v>
      </c>
      <c r="AB27" s="20">
        <f>SUM(AB8:AB26)</f>
        <v>0</v>
      </c>
      <c r="AC27" s="18"/>
      <c r="AD27" s="32">
        <f>SUM(AD8:AD26)</f>
        <v>0</v>
      </c>
      <c r="AE27" s="20">
        <f>SUM(AE8:AE26)</f>
        <v>0</v>
      </c>
      <c r="AF27" s="18"/>
      <c r="AG27" s="32"/>
      <c r="AH27" s="33"/>
      <c r="AI27" s="21"/>
      <c r="AJ27" s="32">
        <f>SUM(AJ8:AJ26)</f>
        <v>147.01299999999998</v>
      </c>
      <c r="AK27" s="33">
        <f>SUM(AK8:AK26)</f>
        <v>83.38633000000002</v>
      </c>
      <c r="AL27" s="18">
        <f>AK27/AJ27*100</f>
        <v>56.720378469931255</v>
      </c>
      <c r="AM27" s="20"/>
      <c r="AN27" s="17"/>
      <c r="AO27" s="37"/>
      <c r="AP27" s="32">
        <f>SUM(AP8:AP26)</f>
        <v>141.7</v>
      </c>
      <c r="AQ27" s="20">
        <f>SUM(AQ8:AQ26)</f>
        <v>92.00708</v>
      </c>
      <c r="AR27" s="18">
        <f>AR25</f>
        <v>64.9308962597036</v>
      </c>
      <c r="AS27" s="20">
        <f>SUM(AS8:AS26)</f>
        <v>124.7</v>
      </c>
      <c r="AT27" s="20">
        <f>SUM(AT8:AT26)</f>
        <v>107.9612</v>
      </c>
      <c r="AU27" s="18">
        <f>(AT27/AS27)*100</f>
        <v>86.57674418604651</v>
      </c>
      <c r="AV27" s="32">
        <f>SUM(AV8:AV26)</f>
        <v>0</v>
      </c>
      <c r="AW27" s="20">
        <f>SUM(AW8:AW26)</f>
        <v>0</v>
      </c>
      <c r="AX27" s="18"/>
      <c r="AY27" s="32">
        <f>SUM(AY8:AY26)</f>
        <v>5573.585780000001</v>
      </c>
      <c r="AZ27" s="20">
        <f>SUM(AZ8:AZ26)</f>
        <v>4213.11715</v>
      </c>
      <c r="BA27" s="18">
        <f t="shared" si="18"/>
        <v>75.59078331795226</v>
      </c>
      <c r="BB27" s="20">
        <f>SUM(BB8:BB26)</f>
        <v>5512.74507</v>
      </c>
      <c r="BC27" s="20">
        <f>SUM(BC8:BC26)</f>
        <v>4326.695590000001</v>
      </c>
      <c r="BD27" s="18">
        <f t="shared" si="4"/>
        <v>78.48531965582079</v>
      </c>
      <c r="BE27" s="32"/>
      <c r="BF27" s="20"/>
      <c r="BG27" s="18"/>
      <c r="BH27" s="32">
        <f>SUM(BH8:BH26)</f>
        <v>1159.9</v>
      </c>
      <c r="BI27" s="20">
        <f>SUM(BI8:BI26)</f>
        <v>887.0864200000001</v>
      </c>
      <c r="BJ27" s="21">
        <f>(BI27/BH27)*100</f>
        <v>76.479560306923</v>
      </c>
      <c r="BK27" s="32">
        <f>SUM(BK8:BK26)</f>
        <v>20</v>
      </c>
      <c r="BL27" s="32">
        <f>SUM(BL8:BL26)</f>
        <v>0</v>
      </c>
      <c r="BM27" s="21">
        <f>BL27/BK27*100</f>
        <v>0</v>
      </c>
      <c r="BN27" s="32">
        <f>SUM(BN8:BN26)</f>
        <v>16</v>
      </c>
      <c r="BO27" s="33">
        <f>SUM(BO8:BO26)</f>
        <v>16</v>
      </c>
      <c r="BP27" s="18">
        <f>BO27/BN27*100</f>
        <v>100</v>
      </c>
      <c r="BQ27" s="20">
        <f>SUM(BQ8:BQ26)</f>
        <v>3381.7681800000005</v>
      </c>
      <c r="BR27" s="20">
        <f>SUM(BR8:BR26)</f>
        <v>2715.72348</v>
      </c>
      <c r="BS27" s="205">
        <f t="shared" si="17"/>
        <v>80.30483863621899</v>
      </c>
      <c r="BT27" s="32"/>
      <c r="BU27" s="20"/>
      <c r="BV27" s="39"/>
      <c r="BW27" s="32">
        <f>SUM(BW8:BW26)</f>
        <v>0</v>
      </c>
      <c r="BX27" s="20">
        <f>SUM(BX8:BX26)</f>
        <v>0</v>
      </c>
      <c r="BY27" s="114" t="e">
        <f>(BX27/BW27)*100</f>
        <v>#DIV/0!</v>
      </c>
      <c r="BZ27" s="32">
        <f>SUM(BZ8:BZ26)</f>
        <v>10</v>
      </c>
      <c r="CA27" s="20">
        <f>SUM(CA8:CA26)</f>
        <v>0</v>
      </c>
      <c r="CB27" s="18">
        <f>(CA27/BZ27)*100</f>
        <v>0</v>
      </c>
      <c r="CC27" s="6"/>
      <c r="CD27" s="5"/>
      <c r="CE27" s="3"/>
      <c r="CF27" s="170">
        <f>SUM(CF8:CF26)</f>
        <v>111.335</v>
      </c>
      <c r="CG27" s="170">
        <f>SUM(CG8:CG26)</f>
        <v>55.6668</v>
      </c>
      <c r="CH27" s="23">
        <f>CG27/CF27*100</f>
        <v>49.99937126689721</v>
      </c>
      <c r="CI27" s="20">
        <f>SUM(CI8:CI26)</f>
        <v>22.4</v>
      </c>
      <c r="CJ27" s="20">
        <f>SUM(CJ8:CJ26)</f>
        <v>20.940559999999998</v>
      </c>
      <c r="CK27" s="21">
        <f>(CJ27/CI27)*100</f>
        <v>93.48464285714286</v>
      </c>
      <c r="CL27" s="196"/>
      <c r="CM27" s="17"/>
      <c r="CN27" s="18"/>
      <c r="CO27" s="20">
        <f>CO10</f>
        <v>0</v>
      </c>
      <c r="CP27" s="20">
        <f>CP10</f>
        <v>0</v>
      </c>
      <c r="CQ27" s="193" t="e">
        <f>(CP27/CO27)*100</f>
        <v>#DIV/0!</v>
      </c>
      <c r="CR27" s="270"/>
      <c r="CS27" s="271"/>
      <c r="CT27" s="128"/>
      <c r="CU27" s="32">
        <f>SUM(CU8:CU26)</f>
        <v>4.8</v>
      </c>
      <c r="CV27" s="33">
        <f>SUM(CV8:CV26)</f>
        <v>0</v>
      </c>
      <c r="CW27" s="21">
        <f>CV27/CU27*100</f>
        <v>0</v>
      </c>
      <c r="CX27" s="32"/>
      <c r="CY27" s="33"/>
      <c r="CZ27" s="18"/>
      <c r="DA27" s="20">
        <f>SUM(DA8:DA26)</f>
        <v>54.539</v>
      </c>
      <c r="DB27" s="33">
        <f>SUM(DB8:DB26)</f>
        <v>40</v>
      </c>
      <c r="DC27" s="21">
        <f>DB27/DA27*100</f>
        <v>73.342012138103</v>
      </c>
      <c r="DD27" s="32"/>
      <c r="DE27" s="33"/>
      <c r="DF27" s="21"/>
      <c r="DG27" s="32"/>
      <c r="DH27" s="33"/>
      <c r="DI27" s="21"/>
      <c r="DJ27" s="32"/>
      <c r="DK27" s="33"/>
      <c r="DL27" s="18"/>
      <c r="DM27" s="19"/>
      <c r="DN27" s="5"/>
      <c r="DO27" s="3"/>
      <c r="DP27" s="32"/>
      <c r="DQ27" s="33"/>
      <c r="DR27" s="18"/>
      <c r="DS27" s="20"/>
      <c r="DT27" s="33"/>
      <c r="DU27" s="18"/>
      <c r="DV27" s="20"/>
      <c r="DW27" s="33"/>
      <c r="DX27" s="18"/>
      <c r="DY27" s="32">
        <f>SUM(DY8:DY26)</f>
        <v>199</v>
      </c>
      <c r="DZ27" s="33">
        <f>SUM(DZ8:DZ26)</f>
        <v>199</v>
      </c>
      <c r="EA27" s="21">
        <f t="shared" si="8"/>
        <v>100</v>
      </c>
      <c r="EB27" s="32">
        <f>SUM(EB8:EB26)</f>
        <v>189.8</v>
      </c>
      <c r="EC27" s="33">
        <f>SUM(EC8:EC26)</f>
        <v>189.8</v>
      </c>
      <c r="ED27" s="21">
        <f>EC27/EB27*100</f>
        <v>100</v>
      </c>
      <c r="EE27" s="32">
        <f>SUM(EE8:EE26)</f>
        <v>132.8</v>
      </c>
      <c r="EF27" s="20">
        <f>SUM(EF8:EF26)</f>
        <v>120.10000000000001</v>
      </c>
      <c r="EG27" s="21">
        <f>EF27/EE27*100</f>
        <v>90.4367469879518</v>
      </c>
      <c r="EH27" s="6">
        <f>SUM(EH8:EH26)</f>
        <v>373.09762</v>
      </c>
      <c r="EI27" s="5">
        <f>SUM(EI8:EI26)</f>
        <v>373.09712</v>
      </c>
      <c r="EJ27" s="3">
        <f>EI27/EH27*100</f>
        <v>99.999865986816</v>
      </c>
      <c r="EK27" s="6">
        <f>SUM(EK8:EK26)</f>
        <v>335.20000000000005</v>
      </c>
      <c r="EL27" s="5">
        <f>SUM(EL8:EL26)</f>
        <v>335.20000000000005</v>
      </c>
      <c r="EM27" s="3">
        <f t="shared" si="10"/>
        <v>100</v>
      </c>
      <c r="EN27" s="32">
        <f>SUM(EN8:EN26)</f>
        <v>50</v>
      </c>
      <c r="EO27" s="32">
        <f>SUM(EO8:EO26)</f>
        <v>49.95082</v>
      </c>
      <c r="EP27" s="18">
        <f>EO27/EN27*100</f>
        <v>99.90164</v>
      </c>
      <c r="EQ27" s="20">
        <f>SUM(EQ8:EQ26)</f>
        <v>55</v>
      </c>
      <c r="ER27" s="33">
        <f>SUM(ER8:ER26)</f>
        <v>54.84898</v>
      </c>
      <c r="ES27" s="21">
        <f>ER27/EQ27*100</f>
        <v>99.72541818181818</v>
      </c>
      <c r="ET27" s="32">
        <f>SUM(ET8:ET26)</f>
        <v>10</v>
      </c>
      <c r="EU27" s="33">
        <f>SUM(EU8:EU26)</f>
        <v>9.9987</v>
      </c>
      <c r="EV27" s="18">
        <f>EU27/ET27*100</f>
        <v>99.987</v>
      </c>
      <c r="EW27" s="32">
        <f>SUM(EW8:EW26)</f>
        <v>90</v>
      </c>
      <c r="EX27" s="33">
        <f>SUM(EX8:EX26)</f>
        <v>50</v>
      </c>
      <c r="EY27" s="18">
        <f>EX27/EW27*100</f>
        <v>55.55555555555556</v>
      </c>
      <c r="EZ27" s="20">
        <f>SUM(EZ8:EZ26)</f>
        <v>121.66</v>
      </c>
      <c r="FA27" s="33">
        <f>SUM(FA8:FA26)</f>
        <v>120.91</v>
      </c>
      <c r="FB27" s="21">
        <f t="shared" si="14"/>
        <v>99.38352786454053</v>
      </c>
      <c r="FC27" s="32">
        <f>SUM(FC8:FC26)</f>
        <v>2</v>
      </c>
      <c r="FD27" s="33">
        <f>SUM(FD8:FD26)</f>
        <v>0</v>
      </c>
      <c r="FE27" s="21">
        <f>FD27/FC27*100</f>
        <v>0</v>
      </c>
      <c r="FF27" s="32">
        <f>SUM(FF8:FF26)</f>
        <v>24</v>
      </c>
      <c r="FG27" s="32">
        <f>SUM(FG8:FG26)</f>
        <v>0</v>
      </c>
      <c r="FH27" s="18">
        <f>FG27/FF27*100</f>
        <v>0</v>
      </c>
      <c r="FI27" s="32">
        <f>SUM(FI8:FI26)</f>
        <v>50</v>
      </c>
      <c r="FJ27" s="32">
        <f>SUM(FJ8:FJ26)</f>
        <v>50</v>
      </c>
      <c r="FK27" s="18">
        <f>FJ27/FI27*100</f>
        <v>100</v>
      </c>
      <c r="FL27" s="20">
        <f>SUM(FL8:FL26)</f>
        <v>27</v>
      </c>
      <c r="FM27" s="33">
        <f>SUM(FM8:FM26)</f>
        <v>20</v>
      </c>
      <c r="FN27" s="18">
        <f>FM27/FL27*100</f>
        <v>74.07407407407408</v>
      </c>
      <c r="FO27" s="249">
        <f>SUM(FO8:FO26)</f>
        <v>53014.238150000005</v>
      </c>
      <c r="FP27" s="249">
        <f>SUM(FP8:FP26)</f>
        <v>42774.687600000005</v>
      </c>
      <c r="FQ27" s="18">
        <f t="shared" si="6"/>
        <v>80.68528209152431</v>
      </c>
      <c r="FR27" s="11"/>
      <c r="FS27" s="11"/>
    </row>
    <row r="28" spans="1:183" s="1" customFormat="1" ht="21" thickBot="1">
      <c r="A28" s="116"/>
      <c r="B28" s="116" t="s">
        <v>22</v>
      </c>
      <c r="C28" s="147">
        <v>2057.6724</v>
      </c>
      <c r="D28" s="148">
        <v>1672.41652</v>
      </c>
      <c r="E28" s="142">
        <f t="shared" si="0"/>
        <v>81.27710319679655</v>
      </c>
      <c r="F28" s="149">
        <v>86877.15153</v>
      </c>
      <c r="G28" s="150">
        <v>84757.89828</v>
      </c>
      <c r="H28" s="200">
        <f>(G28/F28)*100</f>
        <v>97.5606322114875</v>
      </c>
      <c r="I28" s="149">
        <v>141.73</v>
      </c>
      <c r="J28" s="150">
        <v>126.31227</v>
      </c>
      <c r="K28" s="200">
        <f>(J28/I28)*100</f>
        <v>89.12175968390602</v>
      </c>
      <c r="L28" s="171">
        <v>70219.08</v>
      </c>
      <c r="M28" s="181">
        <v>59263.07718</v>
      </c>
      <c r="N28" s="183">
        <f t="shared" si="15"/>
        <v>84.39739908298428</v>
      </c>
      <c r="O28" s="149">
        <v>39158.80197</v>
      </c>
      <c r="P28" s="150">
        <v>35294.30947</v>
      </c>
      <c r="Q28" s="142">
        <f>(P28/O28)*100</f>
        <v>90.13122898151829</v>
      </c>
      <c r="R28" s="152"/>
      <c r="S28" s="150"/>
      <c r="T28" s="142"/>
      <c r="U28" s="151">
        <v>4061.44307</v>
      </c>
      <c r="V28" s="126">
        <v>4054.39146</v>
      </c>
      <c r="W28" s="142">
        <f>V28/U28*100</f>
        <v>99.82637673658196</v>
      </c>
      <c r="X28" s="171">
        <v>128</v>
      </c>
      <c r="Y28" s="181">
        <v>119.30146</v>
      </c>
      <c r="Z28" s="142">
        <f t="shared" si="16"/>
        <v>93.204265625</v>
      </c>
      <c r="AA28" s="171">
        <v>1268.1</v>
      </c>
      <c r="AB28" s="174">
        <v>1013.51794</v>
      </c>
      <c r="AC28" s="142">
        <f>(AB28/AA28)*100</f>
        <v>79.92413374339563</v>
      </c>
      <c r="AD28" s="171">
        <v>129.9</v>
      </c>
      <c r="AE28" s="174">
        <v>110.87854</v>
      </c>
      <c r="AF28" s="142">
        <f>(AE28/AD28)*100</f>
        <v>85.35684372594304</v>
      </c>
      <c r="AG28" s="171">
        <v>17278.26878</v>
      </c>
      <c r="AH28" s="152">
        <v>17227.98914</v>
      </c>
      <c r="AI28" s="143">
        <f>(AH28/AG28)*100</f>
        <v>99.70900070695626</v>
      </c>
      <c r="AJ28" s="223"/>
      <c r="AK28" s="224"/>
      <c r="AL28" s="4"/>
      <c r="AM28" s="174">
        <v>164.22762</v>
      </c>
      <c r="AN28" s="174">
        <v>107.61383</v>
      </c>
      <c r="AO28" s="142">
        <f>(AN28/AM28)*100</f>
        <v>65.52724200716055</v>
      </c>
      <c r="AP28" s="149">
        <v>121.66</v>
      </c>
      <c r="AQ28" s="152">
        <v>110.28882</v>
      </c>
      <c r="AR28" s="142">
        <f>(AQ28/AP28)*100</f>
        <v>90.65331251027455</v>
      </c>
      <c r="AS28" s="174">
        <v>917.794</v>
      </c>
      <c r="AT28" s="174">
        <v>842.16803</v>
      </c>
      <c r="AU28" s="142">
        <f>(AT28/AS28)*100</f>
        <v>91.76002784938669</v>
      </c>
      <c r="AV28" s="171">
        <v>1981</v>
      </c>
      <c r="AW28" s="174">
        <v>1798.03737</v>
      </c>
      <c r="AX28" s="142">
        <f>(AW28/AV28)*100</f>
        <v>90.76412771327612</v>
      </c>
      <c r="AY28" s="171">
        <v>591.3</v>
      </c>
      <c r="AZ28" s="174">
        <v>543.88334</v>
      </c>
      <c r="BA28" s="142">
        <f t="shared" si="18"/>
        <v>91.98094706578726</v>
      </c>
      <c r="BB28" s="175">
        <v>4500.03</v>
      </c>
      <c r="BC28" s="174">
        <v>3800.36748</v>
      </c>
      <c r="BD28" s="142">
        <f t="shared" si="4"/>
        <v>84.45204765301565</v>
      </c>
      <c r="BE28" s="171">
        <v>172</v>
      </c>
      <c r="BF28" s="174">
        <v>172</v>
      </c>
      <c r="BG28" s="142">
        <f>(BF28/BE28)*100</f>
        <v>100</v>
      </c>
      <c r="BH28" s="173">
        <v>763.91</v>
      </c>
      <c r="BI28" s="174">
        <v>612.69475</v>
      </c>
      <c r="BJ28" s="143">
        <f>(BI28/BH28)*100</f>
        <v>80.20509615007003</v>
      </c>
      <c r="BK28" s="223"/>
      <c r="BL28" s="224"/>
      <c r="BM28" s="241"/>
      <c r="BN28" s="223"/>
      <c r="BO28" s="224"/>
      <c r="BP28" s="144"/>
      <c r="BQ28" s="230"/>
      <c r="BR28" s="152"/>
      <c r="BS28" s="201"/>
      <c r="BT28" s="172"/>
      <c r="BU28" s="152"/>
      <c r="BV28" s="235" t="e">
        <f>(BU28/BT28)*100</f>
        <v>#DIV/0!</v>
      </c>
      <c r="BW28" s="171"/>
      <c r="BX28" s="151"/>
      <c r="BY28" s="237" t="e">
        <f>(BX28/BW28)*100</f>
        <v>#DIV/0!</v>
      </c>
      <c r="BZ28" s="149">
        <v>160.845</v>
      </c>
      <c r="CA28" s="152">
        <v>0</v>
      </c>
      <c r="CB28" s="142">
        <f>(CA28/BZ28)*100</f>
        <v>0</v>
      </c>
      <c r="CC28" s="214"/>
      <c r="CD28" s="215"/>
      <c r="CE28" s="275" t="e">
        <f>CD28/CC28*100</f>
        <v>#DIV/0!</v>
      </c>
      <c r="CF28" s="149"/>
      <c r="CG28" s="150"/>
      <c r="CH28" s="4"/>
      <c r="CI28" s="174"/>
      <c r="CJ28" s="181"/>
      <c r="CK28" s="142"/>
      <c r="CL28" s="149">
        <f>SUM(CL8:CL26)</f>
        <v>0</v>
      </c>
      <c r="CM28" s="174">
        <f>SUM(CM8:CM26)</f>
        <v>0</v>
      </c>
      <c r="CN28" s="22" t="e">
        <f t="shared" si="12"/>
        <v>#DIV/0!</v>
      </c>
      <c r="CO28" s="195"/>
      <c r="CP28" s="150"/>
      <c r="CQ28" s="142" t="e">
        <f>(CP28/CO28)*100</f>
        <v>#DIV/0!</v>
      </c>
      <c r="CR28" s="149">
        <v>65.3</v>
      </c>
      <c r="CS28" s="150">
        <v>65.3</v>
      </c>
      <c r="CT28" s="143">
        <f>CS28/CR28*100</f>
        <v>100</v>
      </c>
      <c r="CU28" s="254"/>
      <c r="CV28" s="255"/>
      <c r="CW28" s="294"/>
      <c r="CX28" s="254">
        <v>60</v>
      </c>
      <c r="CY28" s="255"/>
      <c r="CZ28" s="256">
        <f>CY28/CX28*100</f>
        <v>0</v>
      </c>
      <c r="DA28" s="260">
        <v>50</v>
      </c>
      <c r="DB28" s="255"/>
      <c r="DC28" s="3">
        <f>DB28/DA28*100</f>
        <v>0</v>
      </c>
      <c r="DD28" s="46">
        <v>199.8</v>
      </c>
      <c r="DE28" s="55">
        <v>199.8</v>
      </c>
      <c r="DF28" s="140">
        <f>DE28/DD28*100</f>
        <v>100</v>
      </c>
      <c r="DG28" s="46">
        <v>8791.182</v>
      </c>
      <c r="DH28" s="55">
        <v>5165.12869</v>
      </c>
      <c r="DI28" s="140">
        <f>DH28/DG28*100</f>
        <v>58.75351790009579</v>
      </c>
      <c r="DJ28" s="46">
        <f>DJ23</f>
        <v>550</v>
      </c>
      <c r="DK28" s="55"/>
      <c r="DL28" s="13">
        <f>DK28/DJ28*100</f>
        <v>0</v>
      </c>
      <c r="DM28" s="19">
        <f>SUM(DM9:DM27)</f>
        <v>130</v>
      </c>
      <c r="DN28" s="5">
        <f>SUM(DN9:DN27)</f>
        <v>50</v>
      </c>
      <c r="DO28" s="3">
        <f>DN28/DM28*100</f>
        <v>38.46153846153847</v>
      </c>
      <c r="DP28" s="46">
        <f>SUM(DP8:DP26)</f>
        <v>6</v>
      </c>
      <c r="DQ28" s="46">
        <v>6</v>
      </c>
      <c r="DR28" s="13">
        <f>DQ28/DP28*100</f>
        <v>100</v>
      </c>
      <c r="DS28" s="185">
        <f>SUM(DS8:DS26)</f>
        <v>74.572</v>
      </c>
      <c r="DT28" s="55">
        <f>SUM(DT8:DT26)</f>
        <v>20</v>
      </c>
      <c r="DU28" s="13">
        <f>DT28/DS28*100</f>
        <v>26.819717856568147</v>
      </c>
      <c r="DV28" s="152">
        <f>SUM(DV8:DV26)</f>
        <v>13950.728</v>
      </c>
      <c r="DW28" s="150">
        <f>SUM(DW8:DW26)</f>
        <v>13497.928</v>
      </c>
      <c r="DX28" s="22">
        <f t="shared" si="13"/>
        <v>96.75429124558949</v>
      </c>
      <c r="DY28" s="149"/>
      <c r="DZ28" s="150"/>
      <c r="EA28" s="24"/>
      <c r="EB28" s="31"/>
      <c r="EC28" s="30"/>
      <c r="ED28" s="24"/>
      <c r="EE28" s="46"/>
      <c r="EF28" s="55"/>
      <c r="EG28" s="140"/>
      <c r="EH28" s="46"/>
      <c r="EI28" s="55"/>
      <c r="EJ28" s="140"/>
      <c r="EK28" s="46"/>
      <c r="EL28" s="55"/>
      <c r="EM28" s="140"/>
      <c r="EN28" s="46"/>
      <c r="EO28" s="55"/>
      <c r="EP28" s="13"/>
      <c r="EQ28" s="185"/>
      <c r="ER28" s="55"/>
      <c r="ES28" s="140"/>
      <c r="ET28" s="46"/>
      <c r="EU28" s="55"/>
      <c r="EV28" s="13"/>
      <c r="EW28" s="46"/>
      <c r="EX28" s="55"/>
      <c r="EY28" s="13"/>
      <c r="EZ28" s="202"/>
      <c r="FA28" s="203"/>
      <c r="FB28" s="16"/>
      <c r="FC28" s="46"/>
      <c r="FD28" s="55"/>
      <c r="FE28" s="140"/>
      <c r="FF28" s="46"/>
      <c r="FG28" s="55"/>
      <c r="FH28" s="13"/>
      <c r="FI28" s="46"/>
      <c r="FJ28" s="55"/>
      <c r="FK28" s="13"/>
      <c r="FL28" s="185"/>
      <c r="FM28" s="55"/>
      <c r="FN28" s="13"/>
      <c r="FO28" s="286">
        <f>C28+F28+I28+L28+O28+U28+X28+AA28+AD28+AG28+AM28+AP28+AS28+AV28+AY28+BB28+BE28+BH28+BT28+BW28+BZ28+CO28+DV28+CR28+CI28+CL28+CC28+DM28+DS28+DA28+DD28+DG28+DP28+CX28+DJ28</f>
        <v>254570.49636999995</v>
      </c>
      <c r="FP28" s="286">
        <f>D28+G28+J28+M28+P28+V28+Y28+AB28+AE28+AH28+AN28+AQ28+AT28+AW28+AZ28+BC28+BF28+BI28+BU28+BX28+CA28+CP28+DW28+CJ28+CM28+CS28+CD28+DN28+DT28+DE28+DH28+DQ28+CY28</f>
        <v>230631.3025699999</v>
      </c>
      <c r="FQ28" s="142">
        <f t="shared" si="6"/>
        <v>90.5962418499565</v>
      </c>
      <c r="FR28" s="145"/>
      <c r="FS28" s="146"/>
      <c r="FT28" s="146"/>
      <c r="FU28" s="146"/>
      <c r="FV28" s="146"/>
      <c r="FW28" s="146"/>
      <c r="FX28" s="146"/>
      <c r="FY28" s="146"/>
      <c r="FZ28" s="146"/>
      <c r="GA28" s="146"/>
    </row>
    <row r="29" spans="1:175" s="101" customFormat="1" ht="21" thickBot="1">
      <c r="A29" s="98"/>
      <c r="B29" s="99" t="s">
        <v>74</v>
      </c>
      <c r="C29" s="157">
        <f>SUM(C27:C28)</f>
        <v>15180.02052</v>
      </c>
      <c r="D29" s="160">
        <f>SUM(D27:D28)</f>
        <v>12435.648120000003</v>
      </c>
      <c r="E29" s="156">
        <f t="shared" si="0"/>
        <v>81.92115487337959</v>
      </c>
      <c r="F29" s="157">
        <f>SUM(F27:F28)</f>
        <v>86877.15153</v>
      </c>
      <c r="G29" s="136">
        <f>SUM(G27:G28)</f>
        <v>84757.89828</v>
      </c>
      <c r="H29" s="156">
        <f>(G29/F29)*100</f>
        <v>97.5606322114875</v>
      </c>
      <c r="I29" s="157">
        <f>SUM(I27:I28)</f>
        <v>141.73</v>
      </c>
      <c r="J29" s="165">
        <f>SUM(J27:J28)</f>
        <v>126.31227</v>
      </c>
      <c r="K29" s="158">
        <f>(J29/I29)*100</f>
        <v>89.12175968390602</v>
      </c>
      <c r="L29" s="157">
        <f>SUM(L27:L28)</f>
        <v>90878.03138</v>
      </c>
      <c r="M29" s="136">
        <f>SUM(M27:M28)</f>
        <v>76169.50059</v>
      </c>
      <c r="N29" s="182">
        <f t="shared" si="15"/>
        <v>83.81508647728367</v>
      </c>
      <c r="O29" s="157">
        <f>SUM(O27:O28)</f>
        <v>39158.80197</v>
      </c>
      <c r="P29" s="136">
        <f>SUM(P27:P28)</f>
        <v>35294.30947</v>
      </c>
      <c r="Q29" s="160">
        <f>(P29/O29)*100</f>
        <v>90.13122898151829</v>
      </c>
      <c r="R29" s="161">
        <f>SUM(R27:R28)</f>
        <v>956.6950000000002</v>
      </c>
      <c r="S29" s="120">
        <f>SUM(S27:S28)</f>
        <v>762.4367599999999</v>
      </c>
      <c r="T29" s="162">
        <f>(S29/R29)*100</f>
        <v>79.69486199886065</v>
      </c>
      <c r="U29" s="137">
        <f>SUM(U27:U28)</f>
        <v>4061.44307</v>
      </c>
      <c r="V29" s="136">
        <f>SUM(V27:V28)</f>
        <v>4054.39146</v>
      </c>
      <c r="W29" s="156">
        <f>(V29/U29)*100</f>
        <v>99.82637673658196</v>
      </c>
      <c r="X29" s="157">
        <f>SUM(X27:X28)</f>
        <v>464.2</v>
      </c>
      <c r="Y29" s="136">
        <f>SUM(Y27:Y28)</f>
        <v>330.40706</v>
      </c>
      <c r="Z29" s="156">
        <f t="shared" si="16"/>
        <v>71.17773804394658</v>
      </c>
      <c r="AA29" s="157">
        <f>SUM(AA27:AA28)</f>
        <v>1268.1</v>
      </c>
      <c r="AB29" s="137">
        <f>SUM(AB27:AB28)</f>
        <v>1013.51794</v>
      </c>
      <c r="AC29" s="156">
        <f>(AB29/AA29)*100</f>
        <v>79.92413374339563</v>
      </c>
      <c r="AD29" s="157">
        <f>SUM(AD27:AD28)</f>
        <v>129.9</v>
      </c>
      <c r="AE29" s="137">
        <f>SUM(AE27:AE28)</f>
        <v>110.87854</v>
      </c>
      <c r="AF29" s="156">
        <f>(AE29/AD29)*100</f>
        <v>85.35684372594304</v>
      </c>
      <c r="AG29" s="157">
        <f>SUM(AG27:AG28)</f>
        <v>17278.26878</v>
      </c>
      <c r="AH29" s="137">
        <f>SUM(AH27:AH28)</f>
        <v>17227.98914</v>
      </c>
      <c r="AI29" s="160">
        <f>(AH29/AG29)*100</f>
        <v>99.70900070695626</v>
      </c>
      <c r="AJ29" s="225">
        <f>AJ27+AJ28</f>
        <v>147.01299999999998</v>
      </c>
      <c r="AK29" s="226">
        <f>AK27+AK28</f>
        <v>83.38633000000002</v>
      </c>
      <c r="AL29" s="51">
        <f>AK29/AJ29*100</f>
        <v>56.720378469931255</v>
      </c>
      <c r="AM29" s="137">
        <f>SUM(AM27:AM28)</f>
        <v>164.22762</v>
      </c>
      <c r="AN29" s="137">
        <f>SUM(AN27:AN28)</f>
        <v>107.61383</v>
      </c>
      <c r="AO29" s="163">
        <f>(AN29/AM29)*100</f>
        <v>65.52724200716055</v>
      </c>
      <c r="AP29" s="157">
        <f>SUM(AP27:AP28)</f>
        <v>263.36</v>
      </c>
      <c r="AQ29" s="137">
        <f>SUM(AQ27:AQ28)</f>
        <v>202.29590000000002</v>
      </c>
      <c r="AR29" s="156">
        <f>(AQ29/AP29)*100</f>
        <v>76.81344927095991</v>
      </c>
      <c r="AS29" s="157">
        <f>SUM(AS27:AS28)</f>
        <v>1042.494</v>
      </c>
      <c r="AT29" s="137">
        <f>SUM(AT27:AT28)</f>
        <v>950.12923</v>
      </c>
      <c r="AU29" s="138">
        <f>(AT29/AS29)*100</f>
        <v>91.14001903128461</v>
      </c>
      <c r="AV29" s="157">
        <f>SUM(AV27:AV28)</f>
        <v>1981</v>
      </c>
      <c r="AW29" s="137">
        <f>SUM(AW27:AW28)</f>
        <v>1798.03737</v>
      </c>
      <c r="AX29" s="138">
        <f>(AW29/AV29)*100</f>
        <v>90.76412771327612</v>
      </c>
      <c r="AY29" s="157">
        <f>SUM(AY27:AY28)</f>
        <v>6164.885780000001</v>
      </c>
      <c r="AZ29" s="137">
        <f>SUM(AZ27:AZ28)</f>
        <v>4757.00049</v>
      </c>
      <c r="BA29" s="156">
        <f t="shared" si="18"/>
        <v>77.16283252858578</v>
      </c>
      <c r="BB29" s="137">
        <f>SUM(BB27:BB28)</f>
        <v>10012.77507</v>
      </c>
      <c r="BC29" s="137">
        <f>SUM(BC27:BC28)</f>
        <v>8127.063070000001</v>
      </c>
      <c r="BD29" s="138">
        <f t="shared" si="4"/>
        <v>81.16693936679036</v>
      </c>
      <c r="BE29" s="157">
        <f>SUM(BE27:BE28)</f>
        <v>172</v>
      </c>
      <c r="BF29" s="137">
        <f>SUM(BF27:BF28)</f>
        <v>172</v>
      </c>
      <c r="BG29" s="138">
        <f>(BF29/BE29)*100</f>
        <v>100</v>
      </c>
      <c r="BH29" s="157">
        <f>SUM(BH27:BH28)</f>
        <v>1923.81</v>
      </c>
      <c r="BI29" s="137">
        <f>SUM(BI27:BI28)</f>
        <v>1499.7811700000002</v>
      </c>
      <c r="BJ29" s="228">
        <f>(BI29/BH29)*100</f>
        <v>77.95890290621217</v>
      </c>
      <c r="BK29" s="157">
        <f>BK27+BK28</f>
        <v>20</v>
      </c>
      <c r="BL29" s="136">
        <f>BL27+BL28</f>
        <v>0</v>
      </c>
      <c r="BM29" s="228">
        <f>BL29/BK29*100</f>
        <v>0</v>
      </c>
      <c r="BN29" s="157">
        <f>BN28+BN27</f>
        <v>16</v>
      </c>
      <c r="BO29" s="136">
        <f>BO28+BO27</f>
        <v>16</v>
      </c>
      <c r="BP29" s="138">
        <f>BO29/BN29*100</f>
        <v>100</v>
      </c>
      <c r="BQ29" s="137">
        <f>SUM(BQ27:BQ28)</f>
        <v>3381.7681800000005</v>
      </c>
      <c r="BR29" s="137">
        <f>SUM(BR27:BR28)</f>
        <v>2715.72348</v>
      </c>
      <c r="BS29" s="138">
        <f>BR29/BQ29*100</f>
        <v>80.30483863621899</v>
      </c>
      <c r="BT29" s="159">
        <f>SUM(BT27:BT28)</f>
        <v>0</v>
      </c>
      <c r="BU29" s="137">
        <f>SUM(BU27:BU28)</f>
        <v>0</v>
      </c>
      <c r="BV29" s="236" t="e">
        <f>(BU29/BT29)*100</f>
        <v>#DIV/0!</v>
      </c>
      <c r="BW29" s="157">
        <f>SUM(BW27:BW28)</f>
        <v>0</v>
      </c>
      <c r="BX29" s="137">
        <f>SUM(BX27:BX28)</f>
        <v>0</v>
      </c>
      <c r="BY29" s="156" t="e">
        <f>(BX29/BW29)*100</f>
        <v>#DIV/0!</v>
      </c>
      <c r="BZ29" s="157">
        <f>SUM(BZ27:BZ28)</f>
        <v>170.845</v>
      </c>
      <c r="CA29" s="153">
        <f>SUM(CA27:CA28)</f>
        <v>0</v>
      </c>
      <c r="CB29" s="216">
        <f>(CA29/BZ29)*100</f>
        <v>0</v>
      </c>
      <c r="CC29" s="133">
        <f>CC28</f>
        <v>0</v>
      </c>
      <c r="CD29" s="135">
        <v>0</v>
      </c>
      <c r="CE29" s="198">
        <v>0</v>
      </c>
      <c r="CF29" s="133">
        <f>SUM(CF27:CF28)</f>
        <v>111.335</v>
      </c>
      <c r="CG29" s="133">
        <f>SUM(CG27:CG28)</f>
        <v>55.6668</v>
      </c>
      <c r="CH29" s="23">
        <f>CG29/CF29*100</f>
        <v>49.99937126689721</v>
      </c>
      <c r="CI29" s="137">
        <f>SUM(CI27:CI28)</f>
        <v>22.4</v>
      </c>
      <c r="CJ29" s="153">
        <f>SUM(CJ27:CJ28)</f>
        <v>20.940559999999998</v>
      </c>
      <c r="CK29" s="198">
        <f>(CJ29/CI29)*100</f>
        <v>93.48464285714286</v>
      </c>
      <c r="CL29" s="157">
        <f>SUM(CL27:CL28)</f>
        <v>0</v>
      </c>
      <c r="CM29" s="153">
        <f>SUM(CM27:CM28)</f>
        <v>0</v>
      </c>
      <c r="CN29" s="23" t="e">
        <f t="shared" si="12"/>
        <v>#DIV/0!</v>
      </c>
      <c r="CO29" s="134">
        <f>SUM(CO27:CO28)</f>
        <v>0</v>
      </c>
      <c r="CP29" s="137">
        <f>SUM(CP27:CP28)</f>
        <v>0</v>
      </c>
      <c r="CQ29" s="100" t="e">
        <f>(CP29/CO29)*100</f>
        <v>#DIV/0!</v>
      </c>
      <c r="CR29" s="133">
        <f>CR28</f>
        <v>65.3</v>
      </c>
      <c r="CS29" s="135">
        <f>SUM(CS27:CS28)</f>
        <v>65.3</v>
      </c>
      <c r="CT29" s="241">
        <f>CS29/CR29*100</f>
        <v>100</v>
      </c>
      <c r="CU29" s="257">
        <f>CU27</f>
        <v>4.8</v>
      </c>
      <c r="CV29" s="258">
        <f>CV27</f>
        <v>0</v>
      </c>
      <c r="CW29" s="278">
        <f>CW27</f>
        <v>0</v>
      </c>
      <c r="CX29" s="257">
        <f>CX27+CX28</f>
        <v>60</v>
      </c>
      <c r="CY29" s="258">
        <f>CY27+CY28</f>
        <v>0</v>
      </c>
      <c r="CZ29" s="259">
        <f>CY29/CX29*100</f>
        <v>0</v>
      </c>
      <c r="DA29" s="261">
        <f>DA27+DA28</f>
        <v>104.539</v>
      </c>
      <c r="DB29" s="258">
        <f>DB27</f>
        <v>40</v>
      </c>
      <c r="DC29" s="278">
        <f>DC27</f>
        <v>73.342012138103</v>
      </c>
      <c r="DD29" s="257">
        <f>DD28+DD27</f>
        <v>199.8</v>
      </c>
      <c r="DE29" s="258">
        <f>DE28+DE27</f>
        <v>199.8</v>
      </c>
      <c r="DF29" s="278">
        <f>DE29/DD29*100</f>
        <v>100</v>
      </c>
      <c r="DG29" s="257">
        <f>SUM(DG27:DG28)</f>
        <v>8791.182</v>
      </c>
      <c r="DH29" s="258">
        <f>SUM(DH27:DH28)</f>
        <v>5165.12869</v>
      </c>
      <c r="DI29" s="278">
        <f>DH29/DG29*100</f>
        <v>58.75351790009579</v>
      </c>
      <c r="DJ29" s="257">
        <f>DJ28+DJ27</f>
        <v>550</v>
      </c>
      <c r="DK29" s="258"/>
      <c r="DL29" s="259">
        <f>DK29/DJ29*100</f>
        <v>0</v>
      </c>
      <c r="DM29" s="253">
        <f>DM27+DM28</f>
        <v>130</v>
      </c>
      <c r="DN29" s="242">
        <f>DN27+DN28</f>
        <v>50</v>
      </c>
      <c r="DO29" s="264">
        <f>DN29/DM29*100</f>
        <v>38.46153846153847</v>
      </c>
      <c r="DP29" s="283">
        <f>SUM(DP27:DP28)</f>
        <v>6</v>
      </c>
      <c r="DQ29" s="284">
        <f>SUM(DQ27:DQ28)</f>
        <v>6</v>
      </c>
      <c r="DR29" s="285">
        <f>DQ29/DP29*100</f>
        <v>100</v>
      </c>
      <c r="DS29" s="253">
        <f>DS28</f>
        <v>74.572</v>
      </c>
      <c r="DT29" s="242">
        <f>DT28</f>
        <v>20</v>
      </c>
      <c r="DU29" s="163">
        <f>DT29/DS29*100</f>
        <v>26.819717856568147</v>
      </c>
      <c r="DV29" s="134">
        <f>DV28</f>
        <v>13950.728</v>
      </c>
      <c r="DW29" s="135">
        <f>DW28</f>
        <v>13497.928</v>
      </c>
      <c r="DX29" s="23">
        <f t="shared" si="13"/>
        <v>96.75429124558949</v>
      </c>
      <c r="DY29" s="133">
        <f>DY27</f>
        <v>199</v>
      </c>
      <c r="DZ29" s="135">
        <f>DZ27</f>
        <v>199</v>
      </c>
      <c r="EA29" s="119">
        <f t="shared" si="8"/>
        <v>100</v>
      </c>
      <c r="EB29" s="170">
        <f>EB27</f>
        <v>189.8</v>
      </c>
      <c r="EC29" s="194">
        <f>EC27</f>
        <v>189.8</v>
      </c>
      <c r="ED29" s="119">
        <f>ED27</f>
        <v>100</v>
      </c>
      <c r="EE29" s="170">
        <f>EE27</f>
        <v>132.8</v>
      </c>
      <c r="EF29" s="194">
        <f>EF27</f>
        <v>120.10000000000001</v>
      </c>
      <c r="EG29" s="23">
        <f>EF29/EE29*100</f>
        <v>90.4367469879518</v>
      </c>
      <c r="EH29" s="170">
        <f>EH27</f>
        <v>373.09762</v>
      </c>
      <c r="EI29" s="194">
        <f>EI27</f>
        <v>373.09712</v>
      </c>
      <c r="EJ29" s="119">
        <f>EJ27</f>
        <v>99.999865986816</v>
      </c>
      <c r="EK29" s="170">
        <f>EK27</f>
        <v>335.20000000000005</v>
      </c>
      <c r="EL29" s="194">
        <f>EL27</f>
        <v>335.20000000000005</v>
      </c>
      <c r="EM29" s="119">
        <f t="shared" si="10"/>
        <v>100</v>
      </c>
      <c r="EN29" s="170">
        <f>EN28+EN27</f>
        <v>50</v>
      </c>
      <c r="EO29" s="194">
        <f>EO28+EO27</f>
        <v>49.95082</v>
      </c>
      <c r="EP29" s="23">
        <f>EO29/EN29*100</f>
        <v>99.90164</v>
      </c>
      <c r="EQ29" s="248">
        <f>EQ27</f>
        <v>55</v>
      </c>
      <c r="ER29" s="194">
        <f>ER27</f>
        <v>54.84898</v>
      </c>
      <c r="ES29" s="119">
        <f>ES27</f>
        <v>99.72541818181818</v>
      </c>
      <c r="ET29" s="31">
        <f>ET28+ET27</f>
        <v>10</v>
      </c>
      <c r="EU29" s="30">
        <f>EU28+EU27</f>
        <v>9.9987</v>
      </c>
      <c r="EV29" s="22">
        <f>EU29/ET29*100</f>
        <v>99.987</v>
      </c>
      <c r="EW29" s="31">
        <f>EW28+EW27</f>
        <v>90</v>
      </c>
      <c r="EX29" s="30">
        <f>EX28+EX27</f>
        <v>50</v>
      </c>
      <c r="EY29" s="22">
        <f>EX29/EW29*100</f>
        <v>55.55555555555556</v>
      </c>
      <c r="EZ29" s="134">
        <f>EZ27</f>
        <v>121.66</v>
      </c>
      <c r="FA29" s="135">
        <f>FA27</f>
        <v>120.91</v>
      </c>
      <c r="FB29" s="119">
        <f t="shared" si="14"/>
        <v>99.38352786454053</v>
      </c>
      <c r="FC29" s="31">
        <f>FC28+FC27</f>
        <v>2</v>
      </c>
      <c r="FD29" s="30">
        <f>FD28+FD27</f>
        <v>0</v>
      </c>
      <c r="FE29" s="24">
        <f>FD29/FC29*100</f>
        <v>0</v>
      </c>
      <c r="FF29" s="170">
        <f>FF28+FF27</f>
        <v>24</v>
      </c>
      <c r="FG29" s="194">
        <f>FG28+FG27</f>
        <v>0</v>
      </c>
      <c r="FH29" s="23">
        <f>FG29/FF29*100</f>
        <v>0</v>
      </c>
      <c r="FI29" s="31">
        <f>FI28+FI27</f>
        <v>50</v>
      </c>
      <c r="FJ29" s="30">
        <f>FJ28+FJ27</f>
        <v>50</v>
      </c>
      <c r="FK29" s="22">
        <f>FJ29/FI29*100</f>
        <v>100</v>
      </c>
      <c r="FL29" s="248">
        <f>FL28+FL27</f>
        <v>27</v>
      </c>
      <c r="FM29" s="194">
        <f>FM28+FM27</f>
        <v>20</v>
      </c>
      <c r="FN29" s="23">
        <f>FM29/FL29*100</f>
        <v>74.07407407407408</v>
      </c>
      <c r="FO29" s="291">
        <f>SUM(FO27:FO28)</f>
        <v>307584.73451999994</v>
      </c>
      <c r="FP29" s="291">
        <f>SUM(FP27:FP28)</f>
        <v>273405.9901699999</v>
      </c>
      <c r="FQ29" s="177">
        <f t="shared" si="6"/>
        <v>88.88802319681517</v>
      </c>
      <c r="FR29" s="125"/>
      <c r="FS29" s="125"/>
    </row>
    <row r="30" spans="2:184" ht="20.25">
      <c r="B30" s="28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29"/>
      <c r="FP30" s="141"/>
      <c r="FQ30" s="101"/>
      <c r="FR30" s="101"/>
      <c r="FS30" s="101"/>
      <c r="FT30" s="101"/>
      <c r="FU30" s="101"/>
      <c r="FV30" s="101"/>
      <c r="FW30" s="1"/>
      <c r="FX30" s="1"/>
      <c r="FY30" s="1"/>
      <c r="FZ30" s="1"/>
      <c r="GA30" s="1"/>
      <c r="GB30" s="1"/>
    </row>
    <row r="31" spans="2:174" ht="20.25">
      <c r="B31" s="47"/>
      <c r="C31" s="1"/>
      <c r="F31" s="115"/>
      <c r="G31" s="107"/>
      <c r="I31" s="48"/>
      <c r="J31" s="48"/>
      <c r="K31" s="48"/>
      <c r="L31" s="48"/>
      <c r="U31" s="1"/>
      <c r="X31" s="1"/>
      <c r="AG31" s="1"/>
      <c r="AZ31" s="107"/>
      <c r="CO31" s="42"/>
      <c r="CP31" s="48"/>
      <c r="CQ31" s="49"/>
      <c r="FO31" s="130"/>
      <c r="FP31" s="130"/>
      <c r="FR31" s="115"/>
    </row>
    <row r="32" spans="2:172" ht="20.25">
      <c r="B32" s="47"/>
      <c r="D32" s="154"/>
      <c r="F32" s="164"/>
      <c r="I32" s="48"/>
      <c r="J32" s="155"/>
      <c r="K32" s="48"/>
      <c r="L32" s="48"/>
      <c r="P32" s="154"/>
      <c r="BC32" s="154"/>
      <c r="BZ32" s="107"/>
      <c r="CO32" s="42"/>
      <c r="CP32" s="48"/>
      <c r="CQ32" s="49"/>
      <c r="FO32" s="48"/>
      <c r="FP32" s="107"/>
    </row>
    <row r="33" spans="2:172" ht="20.25">
      <c r="B33" s="47"/>
      <c r="I33" s="48"/>
      <c r="J33" s="11"/>
      <c r="K33" s="48"/>
      <c r="L33" s="48"/>
      <c r="CO33" s="42"/>
      <c r="CP33" s="48"/>
      <c r="CQ33" s="49"/>
      <c r="FO33" s="48"/>
      <c r="FP33" s="107"/>
    </row>
    <row r="34" spans="2:172" ht="20.25">
      <c r="B34" s="47"/>
      <c r="I34" s="48"/>
      <c r="J34" s="11"/>
      <c r="K34" s="48"/>
      <c r="L34" s="48"/>
      <c r="CO34" s="42"/>
      <c r="CP34" s="48"/>
      <c r="CQ34" s="49"/>
      <c r="FO34" s="48"/>
      <c r="FP34" s="107"/>
    </row>
    <row r="35" spans="2:95" ht="20.25">
      <c r="B35" s="47"/>
      <c r="I35" s="48"/>
      <c r="J35" s="11"/>
      <c r="K35" s="48"/>
      <c r="L35" s="48"/>
      <c r="CO35" s="42"/>
      <c r="CP35" s="48"/>
      <c r="CQ35" s="49"/>
    </row>
    <row r="36" spans="2:95" ht="20.25">
      <c r="B36" s="47"/>
      <c r="I36" s="48"/>
      <c r="J36" s="11"/>
      <c r="K36" s="48"/>
      <c r="L36" s="48"/>
      <c r="CO36" s="42"/>
      <c r="CP36" s="48"/>
      <c r="CQ36" s="49"/>
    </row>
    <row r="37" spans="2:95" ht="20.25">
      <c r="B37" s="47"/>
      <c r="I37" s="48"/>
      <c r="J37" s="11"/>
      <c r="K37" s="48"/>
      <c r="L37" s="48"/>
      <c r="CO37" s="42"/>
      <c r="CP37" s="48"/>
      <c r="CQ37" s="49"/>
    </row>
    <row r="38" spans="2:95" ht="20.25">
      <c r="B38" s="47"/>
      <c r="I38" s="48"/>
      <c r="J38" s="11"/>
      <c r="K38" s="48"/>
      <c r="L38" s="48"/>
      <c r="CO38" s="42"/>
      <c r="CP38" s="48"/>
      <c r="CQ38" s="49"/>
    </row>
    <row r="39" spans="2:95" ht="20.25">
      <c r="B39" s="47"/>
      <c r="I39" s="48"/>
      <c r="J39" s="11"/>
      <c r="K39" s="48"/>
      <c r="L39" s="48"/>
      <c r="CO39" s="42"/>
      <c r="CP39" s="48"/>
      <c r="CQ39" s="49"/>
    </row>
    <row r="40" spans="2:95" ht="20.25">
      <c r="B40" s="47"/>
      <c r="I40" s="48"/>
      <c r="J40" s="11"/>
      <c r="K40" s="48"/>
      <c r="L40" s="48"/>
      <c r="CO40" s="42"/>
      <c r="CP40" s="48"/>
      <c r="CQ40" s="49"/>
    </row>
    <row r="41" spans="2:95" ht="20.25">
      <c r="B41" s="47"/>
      <c r="I41" s="48"/>
      <c r="J41" s="11"/>
      <c r="K41" s="48"/>
      <c r="L41" s="48"/>
      <c r="CO41" s="42"/>
      <c r="CP41" s="48"/>
      <c r="CQ41" s="49"/>
    </row>
    <row r="42" spans="2:95" ht="20.25">
      <c r="B42" s="47"/>
      <c r="I42" s="48"/>
      <c r="J42" s="11"/>
      <c r="K42" s="48"/>
      <c r="L42" s="48"/>
      <c r="CO42" s="42"/>
      <c r="CP42" s="48"/>
      <c r="CQ42" s="49"/>
    </row>
    <row r="43" spans="2:95" ht="20.25">
      <c r="B43" s="47"/>
      <c r="I43" s="48"/>
      <c r="J43" s="11"/>
      <c r="K43" s="48"/>
      <c r="L43" s="48"/>
      <c r="CO43" s="42"/>
      <c r="CP43" s="48"/>
      <c r="CQ43" s="49"/>
    </row>
    <row r="44" spans="2:95" ht="20.25">
      <c r="B44" s="47"/>
      <c r="I44" s="48"/>
      <c r="J44" s="11"/>
      <c r="K44" s="48"/>
      <c r="L44" s="48"/>
      <c r="CO44" s="42"/>
      <c r="CP44" s="48"/>
      <c r="CQ44" s="49"/>
    </row>
    <row r="45" spans="2:95" ht="20.25">
      <c r="B45" s="47"/>
      <c r="I45" s="48"/>
      <c r="J45" s="11"/>
      <c r="K45" s="48"/>
      <c r="L45" s="48"/>
      <c r="CO45" s="42"/>
      <c r="CP45" s="48"/>
      <c r="CQ45" s="49"/>
    </row>
    <row r="46" spans="2:95" ht="20.25">
      <c r="B46" s="47"/>
      <c r="I46" s="48"/>
      <c r="J46" s="42"/>
      <c r="K46" s="48"/>
      <c r="L46" s="48"/>
      <c r="CO46" s="42"/>
      <c r="CP46" s="48"/>
      <c r="CQ46" s="49"/>
    </row>
    <row r="47" spans="2:95" ht="20.25">
      <c r="B47" s="47"/>
      <c r="I47" s="48"/>
      <c r="J47" s="11"/>
      <c r="K47" s="48"/>
      <c r="L47" s="48"/>
      <c r="CO47" s="42"/>
      <c r="CP47" s="48"/>
      <c r="CQ47" s="49"/>
    </row>
    <row r="48" spans="2:95" ht="20.25">
      <c r="B48" s="47"/>
      <c r="I48" s="48"/>
      <c r="J48" s="11"/>
      <c r="K48" s="48"/>
      <c r="L48" s="48"/>
      <c r="CO48" s="42"/>
      <c r="CP48" s="48"/>
      <c r="CQ48" s="49"/>
    </row>
    <row r="49" spans="2:95" ht="20.25">
      <c r="B49" s="47"/>
      <c r="I49" s="48"/>
      <c r="J49" s="42"/>
      <c r="K49" s="48"/>
      <c r="L49" s="48"/>
      <c r="CO49" s="42"/>
      <c r="CP49" s="48"/>
      <c r="CQ49" s="49"/>
    </row>
    <row r="50" spans="2:95" ht="20.25">
      <c r="B50" s="47"/>
      <c r="I50" s="48"/>
      <c r="J50" s="11"/>
      <c r="K50" s="48"/>
      <c r="L50" s="48"/>
      <c r="CO50" s="42"/>
      <c r="CP50" s="48"/>
      <c r="CQ50" s="49"/>
    </row>
    <row r="51" spans="2:95" ht="20.25">
      <c r="B51" s="47"/>
      <c r="I51" s="48"/>
      <c r="J51" s="11"/>
      <c r="K51" s="48"/>
      <c r="L51" s="48"/>
      <c r="CO51" s="43"/>
      <c r="CP51" s="42"/>
      <c r="CQ51" s="48"/>
    </row>
    <row r="52" spans="2:95" ht="20.25">
      <c r="B52" s="47"/>
      <c r="I52" s="48"/>
      <c r="J52" s="48"/>
      <c r="K52" s="48"/>
      <c r="L52" s="48"/>
      <c r="CO52" s="48"/>
      <c r="CP52" s="48"/>
      <c r="CQ52" s="48"/>
    </row>
    <row r="53" spans="2:95" ht="20.25">
      <c r="B53" s="47"/>
      <c r="I53" s="48"/>
      <c r="J53" s="48"/>
      <c r="K53" s="48"/>
      <c r="L53" s="48"/>
      <c r="CO53" s="48"/>
      <c r="CP53" s="48"/>
      <c r="CQ53" s="48"/>
    </row>
    <row r="54" spans="2:95" ht="20.25">
      <c r="B54" s="47"/>
      <c r="I54" s="48"/>
      <c r="J54" s="48"/>
      <c r="K54" s="48"/>
      <c r="L54" s="48"/>
      <c r="CO54" s="48"/>
      <c r="CP54" s="48"/>
      <c r="CQ54" s="48"/>
    </row>
    <row r="55" spans="2:95" ht="20.25">
      <c r="B55" s="47"/>
      <c r="I55" s="48"/>
      <c r="J55" s="48"/>
      <c r="K55" s="48"/>
      <c r="L55" s="48"/>
      <c r="CO55" s="48"/>
      <c r="CP55" s="48"/>
      <c r="CQ55" s="48"/>
    </row>
    <row r="56" spans="2:12" ht="20.25">
      <c r="B56" s="47"/>
      <c r="I56" s="48"/>
      <c r="J56" s="48"/>
      <c r="K56" s="48"/>
      <c r="L56" s="48"/>
    </row>
    <row r="57" spans="2:12" ht="20.25">
      <c r="B57" s="47"/>
      <c r="I57" s="48"/>
      <c r="J57" s="48"/>
      <c r="K57" s="48"/>
      <c r="L57" s="48"/>
    </row>
    <row r="58" spans="2:12" ht="20.25">
      <c r="B58" s="47"/>
      <c r="I58" s="48"/>
      <c r="J58" s="48"/>
      <c r="K58" s="48"/>
      <c r="L58" s="48"/>
    </row>
    <row r="59" spans="2:12" ht="20.25">
      <c r="B59" s="47"/>
      <c r="I59" s="48"/>
      <c r="J59" s="48"/>
      <c r="K59" s="48"/>
      <c r="L59" s="48"/>
    </row>
    <row r="60" spans="2:12" ht="20.25">
      <c r="B60" s="47"/>
      <c r="I60" s="48"/>
      <c r="J60" s="48"/>
      <c r="K60" s="48"/>
      <c r="L60" s="48"/>
    </row>
    <row r="61" spans="2:12" ht="20.25">
      <c r="B61" s="47"/>
      <c r="I61" s="48"/>
      <c r="J61" s="48"/>
      <c r="K61" s="48"/>
      <c r="L61" s="48"/>
    </row>
    <row r="62" spans="2:12" ht="20.25">
      <c r="B62" s="47"/>
      <c r="I62" s="48"/>
      <c r="J62" s="48"/>
      <c r="K62" s="48"/>
      <c r="L62" s="48"/>
    </row>
    <row r="63" spans="2:12" ht="20.25">
      <c r="B63" s="47"/>
      <c r="I63" s="48"/>
      <c r="J63" s="48"/>
      <c r="K63" s="48"/>
      <c r="L63" s="48"/>
    </row>
    <row r="64" spans="2:12" ht="20.25">
      <c r="B64" s="47"/>
      <c r="I64" s="48"/>
      <c r="J64" s="48"/>
      <c r="K64" s="48"/>
      <c r="L64" s="48"/>
    </row>
    <row r="65" spans="2:12" ht="20.25">
      <c r="B65" s="47"/>
      <c r="I65" s="48"/>
      <c r="J65" s="48"/>
      <c r="K65" s="48"/>
      <c r="L65" s="48"/>
    </row>
    <row r="66" spans="2:12" ht="20.25">
      <c r="B66" s="47"/>
      <c r="I66" s="48"/>
      <c r="J66" s="48"/>
      <c r="K66" s="48"/>
      <c r="L66" s="48"/>
    </row>
    <row r="67" spans="2:12" ht="20.25">
      <c r="B67" s="47"/>
      <c r="I67" s="48"/>
      <c r="J67" s="48"/>
      <c r="K67" s="48"/>
      <c r="L67" s="48"/>
    </row>
    <row r="68" spans="2:12" ht="20.25">
      <c r="B68" s="47"/>
      <c r="I68" s="48"/>
      <c r="J68" s="48"/>
      <c r="K68" s="48"/>
      <c r="L68" s="48"/>
    </row>
    <row r="69" spans="2:12" ht="20.25">
      <c r="B69" s="47"/>
      <c r="I69" s="48"/>
      <c r="J69" s="48"/>
      <c r="K69" s="48"/>
      <c r="L69" s="48"/>
    </row>
    <row r="70" spans="2:12" ht="20.25">
      <c r="B70" s="47"/>
      <c r="I70" s="48"/>
      <c r="J70" s="48"/>
      <c r="K70" s="48"/>
      <c r="L70" s="48"/>
    </row>
    <row r="71" spans="2:12" ht="20.25">
      <c r="B71" s="47"/>
      <c r="I71" s="48"/>
      <c r="J71" s="48"/>
      <c r="K71" s="48"/>
      <c r="L71" s="48"/>
    </row>
    <row r="72" spans="2:12" ht="20.25">
      <c r="B72" s="47"/>
      <c r="I72" s="48"/>
      <c r="J72" s="48"/>
      <c r="K72" s="48"/>
      <c r="L72" s="48"/>
    </row>
    <row r="73" spans="2:12" ht="20.25">
      <c r="B73" s="47"/>
      <c r="I73" s="48"/>
      <c r="J73" s="48"/>
      <c r="K73" s="48"/>
      <c r="L73" s="48"/>
    </row>
    <row r="74" spans="2:12" ht="20.25">
      <c r="B74" s="47"/>
      <c r="I74" s="48"/>
      <c r="J74" s="48"/>
      <c r="K74" s="48"/>
      <c r="L74" s="48"/>
    </row>
    <row r="75" spans="2:12" ht="20.25">
      <c r="B75" s="47"/>
      <c r="I75" s="48"/>
      <c r="J75" s="48"/>
      <c r="K75" s="48"/>
      <c r="L75" s="48"/>
    </row>
    <row r="76" spans="2:12" ht="20.25">
      <c r="B76" s="47"/>
      <c r="I76" s="48"/>
      <c r="J76" s="48"/>
      <c r="K76" s="48"/>
      <c r="L76" s="48"/>
    </row>
    <row r="77" spans="2:12" ht="20.25">
      <c r="B77" s="47"/>
      <c r="I77" s="48"/>
      <c r="J77" s="48"/>
      <c r="K77" s="48"/>
      <c r="L77" s="48"/>
    </row>
    <row r="78" spans="2:12" ht="20.25">
      <c r="B78" s="47"/>
      <c r="I78" s="48"/>
      <c r="J78" s="48"/>
      <c r="K78" s="48"/>
      <c r="L78" s="48"/>
    </row>
    <row r="79" spans="2:12" ht="20.25">
      <c r="B79" s="47"/>
      <c r="I79" s="48"/>
      <c r="J79" s="48"/>
      <c r="K79" s="48"/>
      <c r="L79" s="48"/>
    </row>
    <row r="80" spans="2:12" ht="20.25">
      <c r="B80" s="47"/>
      <c r="I80" s="48"/>
      <c r="J80" s="48"/>
      <c r="K80" s="48"/>
      <c r="L80" s="48"/>
    </row>
    <row r="81" spans="2:12" ht="20.25">
      <c r="B81" s="47"/>
      <c r="I81" s="48"/>
      <c r="J81" s="48"/>
      <c r="K81" s="48"/>
      <c r="L81" s="48"/>
    </row>
    <row r="82" spans="2:12" ht="20.25">
      <c r="B82" s="47"/>
      <c r="I82" s="48"/>
      <c r="J82" s="48"/>
      <c r="K82" s="48"/>
      <c r="L82" s="48"/>
    </row>
    <row r="83" spans="2:12" ht="20.25">
      <c r="B83" s="47"/>
      <c r="I83" s="48"/>
      <c r="J83" s="48"/>
      <c r="K83" s="48"/>
      <c r="L83" s="48"/>
    </row>
    <row r="84" spans="2:12" ht="20.25">
      <c r="B84" s="47"/>
      <c r="I84" s="48"/>
      <c r="J84" s="48"/>
      <c r="K84" s="48"/>
      <c r="L84" s="48"/>
    </row>
    <row r="85" spans="2:12" ht="20.25">
      <c r="B85" s="47"/>
      <c r="I85" s="48"/>
      <c r="J85" s="48"/>
      <c r="K85" s="48"/>
      <c r="L85" s="48"/>
    </row>
    <row r="86" spans="2:12" ht="20.25">
      <c r="B86" s="47"/>
      <c r="I86" s="48"/>
      <c r="J86" s="48"/>
      <c r="K86" s="48"/>
      <c r="L86" s="48"/>
    </row>
    <row r="87" spans="2:12" ht="20.25">
      <c r="B87" s="47"/>
      <c r="I87" s="48"/>
      <c r="J87" s="48"/>
      <c r="K87" s="48"/>
      <c r="L87" s="48"/>
    </row>
    <row r="88" spans="2:12" ht="20.25">
      <c r="B88" s="47"/>
      <c r="I88" s="48"/>
      <c r="J88" s="48"/>
      <c r="K88" s="48"/>
      <c r="L88" s="48"/>
    </row>
    <row r="89" spans="2:12" ht="20.25">
      <c r="B89" s="47"/>
      <c r="I89" s="48"/>
      <c r="J89" s="48"/>
      <c r="K89" s="48"/>
      <c r="L89" s="48"/>
    </row>
    <row r="90" spans="2:12" ht="20.25">
      <c r="B90" s="47"/>
      <c r="I90" s="48"/>
      <c r="J90" s="48"/>
      <c r="K90" s="48"/>
      <c r="L90" s="48"/>
    </row>
    <row r="91" spans="2:12" ht="20.25">
      <c r="B91" s="47"/>
      <c r="I91" s="48"/>
      <c r="J91" s="48"/>
      <c r="K91" s="48"/>
      <c r="L91" s="48"/>
    </row>
    <row r="92" spans="2:12" ht="20.25">
      <c r="B92" s="47"/>
      <c r="I92" s="48"/>
      <c r="J92" s="48"/>
      <c r="K92" s="48"/>
      <c r="L92" s="48"/>
    </row>
    <row r="93" spans="2:12" ht="20.25">
      <c r="B93" s="47"/>
      <c r="I93" s="48"/>
      <c r="J93" s="48"/>
      <c r="K93" s="48"/>
      <c r="L93" s="48"/>
    </row>
    <row r="94" spans="2:12" ht="20.25">
      <c r="B94" s="47"/>
      <c r="I94" s="48"/>
      <c r="J94" s="48"/>
      <c r="K94" s="48"/>
      <c r="L94" s="48"/>
    </row>
    <row r="95" spans="2:12" ht="20.25">
      <c r="B95" s="47"/>
      <c r="I95" s="48"/>
      <c r="J95" s="48"/>
      <c r="K95" s="48"/>
      <c r="L95" s="48"/>
    </row>
    <row r="96" spans="2:12" ht="20.25">
      <c r="B96" s="47"/>
      <c r="I96" s="48"/>
      <c r="J96" s="48"/>
      <c r="K96" s="48"/>
      <c r="L96" s="48"/>
    </row>
    <row r="97" spans="2:12" ht="20.25">
      <c r="B97" s="47"/>
      <c r="I97" s="48"/>
      <c r="J97" s="48"/>
      <c r="K97" s="48"/>
      <c r="L97" s="48"/>
    </row>
    <row r="98" spans="2:12" ht="20.25">
      <c r="B98" s="47"/>
      <c r="I98" s="48"/>
      <c r="J98" s="48"/>
      <c r="K98" s="48"/>
      <c r="L98" s="48"/>
    </row>
    <row r="99" spans="2:12" ht="20.25">
      <c r="B99" s="47"/>
      <c r="I99" s="48"/>
      <c r="J99" s="48"/>
      <c r="K99" s="48"/>
      <c r="L99" s="48"/>
    </row>
    <row r="100" spans="2:12" ht="20.25">
      <c r="B100" s="47"/>
      <c r="I100" s="48"/>
      <c r="J100" s="48"/>
      <c r="K100" s="48"/>
      <c r="L100" s="48"/>
    </row>
    <row r="101" spans="2:12" ht="20.25">
      <c r="B101" s="47"/>
      <c r="I101" s="48"/>
      <c r="J101" s="48"/>
      <c r="K101" s="48"/>
      <c r="L101" s="48"/>
    </row>
    <row r="102" spans="2:12" ht="20.25">
      <c r="B102" s="47"/>
      <c r="I102" s="48"/>
      <c r="J102" s="48"/>
      <c r="K102" s="48"/>
      <c r="L102" s="48"/>
    </row>
    <row r="103" spans="2:12" ht="20.25">
      <c r="B103" s="47"/>
      <c r="I103" s="48"/>
      <c r="J103" s="48"/>
      <c r="K103" s="48"/>
      <c r="L103" s="48"/>
    </row>
    <row r="104" spans="2:12" ht="20.25">
      <c r="B104" s="47"/>
      <c r="I104" s="48"/>
      <c r="J104" s="48"/>
      <c r="K104" s="48"/>
      <c r="L104" s="48"/>
    </row>
    <row r="105" spans="2:12" ht="20.25">
      <c r="B105" s="47"/>
      <c r="I105" s="48"/>
      <c r="J105" s="48"/>
      <c r="K105" s="48"/>
      <c r="L105" s="48"/>
    </row>
    <row r="106" spans="2:12" ht="20.25">
      <c r="B106" s="47"/>
      <c r="I106" s="48"/>
      <c r="J106" s="48"/>
      <c r="K106" s="48"/>
      <c r="L106" s="48"/>
    </row>
    <row r="107" spans="2:12" ht="20.25">
      <c r="B107" s="47"/>
      <c r="I107" s="48"/>
      <c r="J107" s="48"/>
      <c r="K107" s="48"/>
      <c r="L107" s="48"/>
    </row>
    <row r="108" spans="2:12" ht="20.25">
      <c r="B108" s="47"/>
      <c r="I108" s="48"/>
      <c r="J108" s="48"/>
      <c r="K108" s="48"/>
      <c r="L108" s="48"/>
    </row>
    <row r="109" spans="2:12" ht="20.25">
      <c r="B109" s="47"/>
      <c r="I109" s="48"/>
      <c r="J109" s="48"/>
      <c r="K109" s="48"/>
      <c r="L109" s="48"/>
    </row>
    <row r="110" spans="2:12" ht="20.25">
      <c r="B110" s="47"/>
      <c r="I110" s="48"/>
      <c r="J110" s="48"/>
      <c r="K110" s="48"/>
      <c r="L110" s="48"/>
    </row>
    <row r="111" spans="2:12" ht="20.25">
      <c r="B111" s="47"/>
      <c r="I111" s="48"/>
      <c r="J111" s="48"/>
      <c r="K111" s="48"/>
      <c r="L111" s="48"/>
    </row>
    <row r="112" spans="2:12" ht="20.25">
      <c r="B112" s="47"/>
      <c r="I112" s="48"/>
      <c r="J112" s="48"/>
      <c r="K112" s="48"/>
      <c r="L112" s="48"/>
    </row>
    <row r="113" spans="2:12" ht="20.25">
      <c r="B113" s="47"/>
      <c r="I113" s="48"/>
      <c r="J113" s="48"/>
      <c r="K113" s="48"/>
      <c r="L113" s="48"/>
    </row>
    <row r="114" spans="2:12" ht="20.25">
      <c r="B114" s="47"/>
      <c r="I114" s="48"/>
      <c r="J114" s="48"/>
      <c r="K114" s="48"/>
      <c r="L114" s="48"/>
    </row>
    <row r="115" spans="2:12" ht="20.25">
      <c r="B115" s="47"/>
      <c r="I115" s="48"/>
      <c r="J115" s="48"/>
      <c r="K115" s="48"/>
      <c r="L115" s="48"/>
    </row>
    <row r="116" spans="2:12" ht="20.25">
      <c r="B116" s="47"/>
      <c r="I116" s="48"/>
      <c r="J116" s="48"/>
      <c r="K116" s="48"/>
      <c r="L116" s="48"/>
    </row>
    <row r="117" spans="2:12" ht="20.25">
      <c r="B117" s="47"/>
      <c r="I117" s="48"/>
      <c r="J117" s="48"/>
      <c r="K117" s="48"/>
      <c r="L117" s="48"/>
    </row>
    <row r="118" spans="2:12" ht="20.25">
      <c r="B118" s="47"/>
      <c r="I118" s="48"/>
      <c r="J118" s="48"/>
      <c r="K118" s="48"/>
      <c r="L118" s="48"/>
    </row>
    <row r="119" spans="2:12" ht="20.25">
      <c r="B119" s="47"/>
      <c r="I119" s="48"/>
      <c r="J119" s="48"/>
      <c r="K119" s="48"/>
      <c r="L119" s="48"/>
    </row>
    <row r="120" spans="2:12" ht="20.25">
      <c r="B120" s="47"/>
      <c r="I120" s="48"/>
      <c r="J120" s="48"/>
      <c r="K120" s="48"/>
      <c r="L120" s="48"/>
    </row>
    <row r="121" spans="2:12" ht="20.25">
      <c r="B121" s="47"/>
      <c r="I121" s="48"/>
      <c r="J121" s="48"/>
      <c r="K121" s="48"/>
      <c r="L121" s="48"/>
    </row>
    <row r="122" spans="2:12" ht="20.25">
      <c r="B122" s="47"/>
      <c r="I122" s="48"/>
      <c r="J122" s="48"/>
      <c r="K122" s="48"/>
      <c r="L122" s="48"/>
    </row>
    <row r="123" spans="2:12" ht="20.25">
      <c r="B123" s="47"/>
      <c r="I123" s="48"/>
      <c r="J123" s="48"/>
      <c r="K123" s="48"/>
      <c r="L123" s="48"/>
    </row>
    <row r="124" spans="2:12" ht="20.25">
      <c r="B124" s="47"/>
      <c r="I124" s="48"/>
      <c r="J124" s="48"/>
      <c r="K124" s="48"/>
      <c r="L124" s="48"/>
    </row>
    <row r="125" spans="2:12" ht="20.25">
      <c r="B125" s="47"/>
      <c r="I125" s="48"/>
      <c r="J125" s="48"/>
      <c r="K125" s="48"/>
      <c r="L125" s="48"/>
    </row>
    <row r="126" spans="2:12" ht="20.25">
      <c r="B126" s="47"/>
      <c r="I126" s="48"/>
      <c r="J126" s="48"/>
      <c r="K126" s="48"/>
      <c r="L126" s="48"/>
    </row>
    <row r="127" spans="2:12" ht="20.25">
      <c r="B127" s="47"/>
      <c r="I127" s="48"/>
      <c r="J127" s="48"/>
      <c r="K127" s="48"/>
      <c r="L127" s="48"/>
    </row>
    <row r="128" spans="2:12" ht="20.25">
      <c r="B128" s="47"/>
      <c r="I128" s="48"/>
      <c r="J128" s="48"/>
      <c r="K128" s="48"/>
      <c r="L128" s="48"/>
    </row>
    <row r="129" spans="2:12" ht="20.25">
      <c r="B129" s="47"/>
      <c r="I129" s="48"/>
      <c r="J129" s="48"/>
      <c r="K129" s="48"/>
      <c r="L129" s="48"/>
    </row>
    <row r="130" spans="2:12" ht="20.25">
      <c r="B130" s="47"/>
      <c r="I130" s="48"/>
      <c r="J130" s="48"/>
      <c r="K130" s="48"/>
      <c r="L130" s="48"/>
    </row>
    <row r="131" spans="2:12" ht="20.25">
      <c r="B131" s="47"/>
      <c r="I131" s="48"/>
      <c r="J131" s="48"/>
      <c r="K131" s="48"/>
      <c r="L131" s="48"/>
    </row>
    <row r="132" spans="9:12" ht="20.25">
      <c r="I132" s="48"/>
      <c r="J132" s="48"/>
      <c r="K132" s="48"/>
      <c r="L132" s="48"/>
    </row>
    <row r="133" spans="9:12" ht="20.25">
      <c r="I133" s="48"/>
      <c r="J133" s="48"/>
      <c r="K133" s="48"/>
      <c r="L133" s="48"/>
    </row>
    <row r="134" spans="9:12" ht="20.25">
      <c r="I134" s="48"/>
      <c r="J134" s="48"/>
      <c r="K134" s="48"/>
      <c r="L134" s="48"/>
    </row>
    <row r="135" spans="9:12" ht="20.25">
      <c r="I135" s="48"/>
      <c r="J135" s="48"/>
      <c r="K135" s="48"/>
      <c r="L135" s="48"/>
    </row>
    <row r="136" spans="9:12" ht="20.25">
      <c r="I136" s="48"/>
      <c r="J136" s="48"/>
      <c r="K136" s="48"/>
      <c r="L136" s="48"/>
    </row>
    <row r="137" spans="9:12" ht="20.25">
      <c r="I137" s="48"/>
      <c r="J137" s="48"/>
      <c r="K137" s="48"/>
      <c r="L137" s="48"/>
    </row>
    <row r="138" spans="9:12" ht="20.25">
      <c r="I138" s="48"/>
      <c r="J138" s="48"/>
      <c r="K138" s="48"/>
      <c r="L138" s="48"/>
    </row>
    <row r="139" spans="9:12" ht="20.25">
      <c r="I139" s="48"/>
      <c r="J139" s="48"/>
      <c r="K139" s="48"/>
      <c r="L139" s="48"/>
    </row>
    <row r="140" spans="9:12" ht="20.25">
      <c r="I140" s="48"/>
      <c r="J140" s="48"/>
      <c r="K140" s="48"/>
      <c r="L140" s="48"/>
    </row>
    <row r="141" spans="9:12" ht="20.25">
      <c r="I141" s="48"/>
      <c r="J141" s="48"/>
      <c r="K141" s="48"/>
      <c r="L141" s="48"/>
    </row>
    <row r="142" spans="9:12" ht="20.25">
      <c r="I142" s="48"/>
      <c r="J142" s="48"/>
      <c r="K142" s="48"/>
      <c r="L142" s="48"/>
    </row>
    <row r="143" spans="9:12" ht="20.25">
      <c r="I143" s="48"/>
      <c r="J143" s="48"/>
      <c r="K143" s="48"/>
      <c r="L143" s="48"/>
    </row>
    <row r="144" spans="9:12" ht="20.25">
      <c r="I144" s="48"/>
      <c r="J144" s="48"/>
      <c r="K144" s="48"/>
      <c r="L144" s="48"/>
    </row>
    <row r="145" spans="9:12" ht="20.25">
      <c r="I145" s="48"/>
      <c r="J145" s="48"/>
      <c r="K145" s="48"/>
      <c r="L145" s="48"/>
    </row>
    <row r="146" spans="9:12" ht="20.25">
      <c r="I146" s="48"/>
      <c r="J146" s="48"/>
      <c r="K146" s="48"/>
      <c r="L146" s="48"/>
    </row>
    <row r="147" spans="9:12" ht="20.25">
      <c r="I147" s="48"/>
      <c r="J147" s="48"/>
      <c r="K147" s="48"/>
      <c r="L147" s="48"/>
    </row>
    <row r="148" spans="9:12" ht="20.25">
      <c r="I148" s="48"/>
      <c r="J148" s="48"/>
      <c r="K148" s="48"/>
      <c r="L148" s="48"/>
    </row>
    <row r="149" spans="9:12" ht="20.25">
      <c r="I149" s="48"/>
      <c r="J149" s="48"/>
      <c r="K149" s="48"/>
      <c r="L149" s="48"/>
    </row>
    <row r="150" spans="9:12" ht="20.25">
      <c r="I150" s="48"/>
      <c r="J150" s="48"/>
      <c r="K150" s="48"/>
      <c r="L150" s="48"/>
    </row>
    <row r="151" spans="9:12" ht="20.25">
      <c r="I151" s="48"/>
      <c r="J151" s="48"/>
      <c r="K151" s="48"/>
      <c r="L151" s="48"/>
    </row>
    <row r="152" spans="9:12" ht="20.25">
      <c r="I152" s="48"/>
      <c r="J152" s="48"/>
      <c r="K152" s="48"/>
      <c r="L152" s="48"/>
    </row>
    <row r="153" spans="9:12" ht="20.25">
      <c r="I153" s="48"/>
      <c r="J153" s="48"/>
      <c r="K153" s="48"/>
      <c r="L153" s="48"/>
    </row>
    <row r="154" spans="9:12" ht="20.25">
      <c r="I154" s="48"/>
      <c r="J154" s="48"/>
      <c r="K154" s="48"/>
      <c r="L154" s="48"/>
    </row>
    <row r="155" spans="9:12" ht="20.25">
      <c r="I155" s="48"/>
      <c r="J155" s="48"/>
      <c r="K155" s="48"/>
      <c r="L155" s="48"/>
    </row>
    <row r="156" spans="9:12" ht="20.25">
      <c r="I156" s="48"/>
      <c r="J156" s="48"/>
      <c r="K156" s="48"/>
      <c r="L156" s="48"/>
    </row>
    <row r="157" spans="9:12" ht="20.25">
      <c r="I157" s="48"/>
      <c r="J157" s="48"/>
      <c r="K157" s="48"/>
      <c r="L157" s="48"/>
    </row>
    <row r="158" spans="9:12" ht="20.25">
      <c r="I158" s="48"/>
      <c r="J158" s="48"/>
      <c r="K158" s="48"/>
      <c r="L158" s="48"/>
    </row>
    <row r="159" spans="9:12" ht="20.25">
      <c r="I159" s="48"/>
      <c r="J159" s="48"/>
      <c r="K159" s="48"/>
      <c r="L159" s="48"/>
    </row>
    <row r="160" spans="9:12" ht="20.25">
      <c r="I160" s="48"/>
      <c r="J160" s="48"/>
      <c r="K160" s="48"/>
      <c r="L160" s="48"/>
    </row>
    <row r="161" spans="9:12" ht="20.25">
      <c r="I161" s="48"/>
      <c r="J161" s="48"/>
      <c r="K161" s="48"/>
      <c r="L161" s="48"/>
    </row>
    <row r="162" spans="9:12" ht="20.25">
      <c r="I162" s="48"/>
      <c r="J162" s="48"/>
      <c r="K162" s="48"/>
      <c r="L162" s="48"/>
    </row>
    <row r="163" spans="9:12" ht="20.25">
      <c r="I163" s="48"/>
      <c r="J163" s="48"/>
      <c r="K163" s="48"/>
      <c r="L163" s="48"/>
    </row>
    <row r="164" spans="9:12" ht="20.25">
      <c r="I164" s="48"/>
      <c r="J164" s="48"/>
      <c r="K164" s="48"/>
      <c r="L164" s="48"/>
    </row>
    <row r="165" spans="9:12" ht="20.25">
      <c r="I165" s="48"/>
      <c r="J165" s="48"/>
      <c r="K165" s="48"/>
      <c r="L165" s="48"/>
    </row>
    <row r="166" spans="9:12" ht="20.25">
      <c r="I166" s="48"/>
      <c r="J166" s="48"/>
      <c r="K166" s="48"/>
      <c r="L166" s="48"/>
    </row>
    <row r="167" spans="9:12" ht="20.25">
      <c r="I167" s="48"/>
      <c r="J167" s="48"/>
      <c r="K167" s="48"/>
      <c r="L167" s="48"/>
    </row>
    <row r="168" spans="9:12" ht="20.25">
      <c r="I168" s="48"/>
      <c r="J168" s="48"/>
      <c r="K168" s="48"/>
      <c r="L168" s="48"/>
    </row>
    <row r="169" spans="9:12" ht="20.25">
      <c r="I169" s="48"/>
      <c r="J169" s="48"/>
      <c r="K169" s="48"/>
      <c r="L169" s="48"/>
    </row>
    <row r="170" spans="9:12" ht="20.25">
      <c r="I170" s="48"/>
      <c r="J170" s="48"/>
      <c r="K170" s="48"/>
      <c r="L170" s="48"/>
    </row>
    <row r="171" spans="9:12" ht="20.25">
      <c r="I171" s="48"/>
      <c r="J171" s="48"/>
      <c r="K171" s="48"/>
      <c r="L171" s="48"/>
    </row>
    <row r="172" spans="9:12" ht="20.25">
      <c r="I172" s="48"/>
      <c r="J172" s="48"/>
      <c r="K172" s="48"/>
      <c r="L172" s="48"/>
    </row>
    <row r="173" spans="9:12" ht="20.25">
      <c r="I173" s="48"/>
      <c r="J173" s="48"/>
      <c r="K173" s="48"/>
      <c r="L173" s="48"/>
    </row>
    <row r="174" spans="9:12" ht="20.25">
      <c r="I174" s="48"/>
      <c r="J174" s="48"/>
      <c r="K174" s="48"/>
      <c r="L174" s="48"/>
    </row>
    <row r="175" spans="9:12" ht="20.25">
      <c r="I175" s="48"/>
      <c r="J175" s="48"/>
      <c r="K175" s="48"/>
      <c r="L175" s="48"/>
    </row>
    <row r="176" spans="9:12" ht="20.25">
      <c r="I176" s="48"/>
      <c r="J176" s="48"/>
      <c r="K176" s="48"/>
      <c r="L176" s="48"/>
    </row>
    <row r="177" spans="9:12" ht="20.25">
      <c r="I177" s="48"/>
      <c r="J177" s="48"/>
      <c r="K177" s="48"/>
      <c r="L177" s="48"/>
    </row>
    <row r="178" spans="9:12" ht="20.25">
      <c r="I178" s="48"/>
      <c r="J178" s="48"/>
      <c r="K178" s="48"/>
      <c r="L178" s="48"/>
    </row>
    <row r="179" spans="9:12" ht="20.25">
      <c r="I179" s="48"/>
      <c r="J179" s="48"/>
      <c r="K179" s="48"/>
      <c r="L179" s="48"/>
    </row>
    <row r="180" spans="9:12" ht="20.25">
      <c r="I180" s="48"/>
      <c r="J180" s="48"/>
      <c r="K180" s="48"/>
      <c r="L180" s="48"/>
    </row>
    <row r="181" spans="9:12" ht="20.25">
      <c r="I181" s="48"/>
      <c r="J181" s="48"/>
      <c r="K181" s="48"/>
      <c r="L181" s="48"/>
    </row>
    <row r="182" spans="9:12" ht="20.25">
      <c r="I182" s="48"/>
      <c r="J182" s="48"/>
      <c r="K182" s="48"/>
      <c r="L182" s="48"/>
    </row>
    <row r="183" spans="9:12" ht="20.25">
      <c r="I183" s="48"/>
      <c r="J183" s="48"/>
      <c r="K183" s="48"/>
      <c r="L183" s="48"/>
    </row>
    <row r="184" spans="9:12" ht="20.25">
      <c r="I184" s="48"/>
      <c r="J184" s="48"/>
      <c r="K184" s="48"/>
      <c r="L184" s="48"/>
    </row>
    <row r="185" spans="9:12" ht="20.25">
      <c r="I185" s="48"/>
      <c r="J185" s="48"/>
      <c r="K185" s="48"/>
      <c r="L185" s="48"/>
    </row>
    <row r="186" spans="9:12" ht="20.25">
      <c r="I186" s="48"/>
      <c r="J186" s="48"/>
      <c r="K186" s="48"/>
      <c r="L186" s="48"/>
    </row>
    <row r="187" spans="9:12" ht="20.25">
      <c r="I187" s="48"/>
      <c r="J187" s="48"/>
      <c r="K187" s="48"/>
      <c r="L187" s="48"/>
    </row>
    <row r="188" spans="9:12" ht="20.25">
      <c r="I188" s="48"/>
      <c r="J188" s="48"/>
      <c r="K188" s="48"/>
      <c r="L188" s="48"/>
    </row>
    <row r="189" spans="9:12" ht="20.25">
      <c r="I189" s="48"/>
      <c r="J189" s="48"/>
      <c r="K189" s="48"/>
      <c r="L189" s="48"/>
    </row>
    <row r="190" spans="9:12" ht="20.25">
      <c r="I190" s="48"/>
      <c r="J190" s="48"/>
      <c r="K190" s="48"/>
      <c r="L190" s="48"/>
    </row>
    <row r="191" spans="9:12" ht="20.25">
      <c r="I191" s="48"/>
      <c r="J191" s="48"/>
      <c r="K191" s="48"/>
      <c r="L191" s="48"/>
    </row>
    <row r="192" spans="9:12" ht="20.25">
      <c r="I192" s="48"/>
      <c r="J192" s="48"/>
      <c r="K192" s="48"/>
      <c r="L192" s="48"/>
    </row>
    <row r="193" spans="9:12" ht="20.25">
      <c r="I193" s="48"/>
      <c r="J193" s="48"/>
      <c r="K193" s="48"/>
      <c r="L193" s="48"/>
    </row>
    <row r="194" spans="9:12" ht="20.25">
      <c r="I194" s="48"/>
      <c r="J194" s="48"/>
      <c r="K194" s="48"/>
      <c r="L194" s="48"/>
    </row>
  </sheetData>
  <mergeCells count="54">
    <mergeCell ref="F6:H6"/>
    <mergeCell ref="DD5:DF6"/>
    <mergeCell ref="EK5:EM6"/>
    <mergeCell ref="EH5:EJ6"/>
    <mergeCell ref="AA5:AC5"/>
    <mergeCell ref="AA6:AC6"/>
    <mergeCell ref="CO5:CQ5"/>
    <mergeCell ref="CO6:CQ6"/>
    <mergeCell ref="BE5:BG5"/>
    <mergeCell ref="BH5:BJ5"/>
    <mergeCell ref="EE5:EG6"/>
    <mergeCell ref="DG5:DI6"/>
    <mergeCell ref="DP5:DR6"/>
    <mergeCell ref="DM5:DO6"/>
    <mergeCell ref="DJ5:DL6"/>
    <mergeCell ref="ET5:EV6"/>
    <mergeCell ref="FO5:FP5"/>
    <mergeCell ref="EN5:EP6"/>
    <mergeCell ref="DS5:DU6"/>
    <mergeCell ref="EW5:EY6"/>
    <mergeCell ref="FC5:FE6"/>
    <mergeCell ref="FF5:FH6"/>
    <mergeCell ref="FI5:FK6"/>
    <mergeCell ref="FL5:FN6"/>
    <mergeCell ref="EQ5:ES6"/>
    <mergeCell ref="AY6:BA6"/>
    <mergeCell ref="AV5:AX5"/>
    <mergeCell ref="AY5:BA5"/>
    <mergeCell ref="AJ5:AL6"/>
    <mergeCell ref="AM6:AO6"/>
    <mergeCell ref="R5:T5"/>
    <mergeCell ref="EZ5:FB6"/>
    <mergeCell ref="DV5:DX6"/>
    <mergeCell ref="DY5:EA6"/>
    <mergeCell ref="CR5:CT6"/>
    <mergeCell ref="EB5:ED6"/>
    <mergeCell ref="AS5:AU5"/>
    <mergeCell ref="R6:T6"/>
    <mergeCell ref="CU5:CW6"/>
    <mergeCell ref="AG5:AI5"/>
    <mergeCell ref="BN5:BP6"/>
    <mergeCell ref="BT5:BV5"/>
    <mergeCell ref="BQ5:BS5"/>
    <mergeCell ref="BB5:BD5"/>
    <mergeCell ref="CL5:CN6"/>
    <mergeCell ref="BK5:BM6"/>
    <mergeCell ref="CC5:CE6"/>
    <mergeCell ref="DA5:DC6"/>
    <mergeCell ref="CF5:CH6"/>
    <mergeCell ref="CI5:CK6"/>
    <mergeCell ref="CX5:CZ6"/>
    <mergeCell ref="BW6:BY6"/>
    <mergeCell ref="BQ6:BS6"/>
    <mergeCell ref="BT6:BV6"/>
  </mergeCells>
  <printOptions/>
  <pageMargins left="0.6299212598425197" right="0" top="0.7480314960629921" bottom="0.984251968503937" header="0.5118110236220472" footer="0.5118110236220472"/>
  <pageSetup fitToHeight="0" fitToWidth="6" horizontalDpi="300" verticalDpi="300" orientation="landscape" pageOrder="overThenDown" paperSize="9" scale="56" r:id="rId1"/>
  <headerFooter alignWithMargins="0">
    <oddFooter>&amp;CСтраница &amp;P&amp;R&amp;F&amp;D</oddFooter>
  </headerFooter>
  <rowBreaks count="1" manualBreakCount="1">
    <brk id="29" max="148" man="1"/>
  </rowBreaks>
  <colBreaks count="9" manualBreakCount="9">
    <brk id="17" max="28" man="1"/>
    <brk id="32" max="28" man="1"/>
    <brk id="50" max="28" man="1"/>
    <brk id="65" max="28" man="1"/>
    <brk id="95" max="28" man="1"/>
    <brk id="110" max="28" man="1"/>
    <brk id="125" max="28" man="1"/>
    <brk id="140" max="28" man="1"/>
    <brk id="15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Customer</cp:lastModifiedBy>
  <cp:lastPrinted>2016-12-16T12:18:44Z</cp:lastPrinted>
  <dcterms:created xsi:type="dcterms:W3CDTF">1999-11-19T11:51:56Z</dcterms:created>
  <dcterms:modified xsi:type="dcterms:W3CDTF">2016-12-20T06:31:40Z</dcterms:modified>
  <cp:category/>
  <cp:version/>
  <cp:contentType/>
  <cp:contentStatus/>
</cp:coreProperties>
</file>