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activeTab="0"/>
  </bookViews>
  <sheets>
    <sheet name="общий" sheetId="1" r:id="rId1"/>
  </sheets>
  <definedNames>
    <definedName name="Z_0531FE1E_4C09_41F7_B7A4_E55C85FBA240_.wvu.PrintArea" localSheetId="0" hidden="1">'общий'!$A$1:$DC$31</definedName>
    <definedName name="Z_0531FE1E_4C09_41F7_B7A4_E55C85FBA240_.wvu.PrintTitles" localSheetId="0" hidden="1">'общий'!$B:$B</definedName>
    <definedName name="Z_0763CA5D_78D0_4F5F_8F09_8E3F3350624F_.wvu.Cols" localSheetId="0" hidden="1">'общий'!#REF!,'общий'!#REF!,'общий'!#REF!</definedName>
    <definedName name="Z_0763CA5D_78D0_4F5F_8F09_8E3F3350624F_.wvu.PrintArea" localSheetId="0" hidden="1">'общий'!$A$1:$CH$30</definedName>
    <definedName name="Z_36163640_9384_4552_B38C_7EF850119E91_.wvu.Cols" localSheetId="0" hidden="1">'общий'!#REF!</definedName>
    <definedName name="Z_60CE1977_D415_4296_B1CA_BF069CCC4ACC_.wvu.Cols" localSheetId="0" hidden="1">'общий'!#REF!,'общий'!#REF!</definedName>
    <definedName name="Z_60CE1977_D415_4296_B1CA_BF069CCC4ACC_.wvu.PrintArea" localSheetId="0" hidden="1">'общий'!$A$1:$CZ$30</definedName>
    <definedName name="Z_707CCB1A_35E9_4A48_9DBF_C0BAF40D1ABC_.wvu.Cols" localSheetId="0" hidden="1">'общий'!#REF!,'общий'!#REF!,'общий'!#REF!</definedName>
    <definedName name="Z_707CCB1A_35E9_4A48_9DBF_C0BAF40D1ABC_.wvu.PrintArea" localSheetId="0" hidden="1">'общий'!$A$1:$CH$30</definedName>
    <definedName name="Z_79B4855C_F47E_4E4F_8180_9392FF0826E2_.wvu.Cols" localSheetId="0" hidden="1">'общий'!$BH:$BJ,'общий'!$BQ:$BS,'общий'!#REF!,'общий'!$CI:$CQ</definedName>
    <definedName name="Z_A3D306C4_F4E9_4E6D_9D8A_49728588E31E_.wvu.Cols" localSheetId="0" hidden="1">'общий'!#REF!,'общий'!#REF!,'общий'!#REF!</definedName>
    <definedName name="Z_A3D306C4_F4E9_4E6D_9D8A_49728588E31E_.wvu.PrintArea" localSheetId="0" hidden="1">'общий'!$A$1:$CZ$30</definedName>
    <definedName name="Z_C8523AA1_6375_11D0_8D4F_000244338D4F_.wvu.PrintArea" localSheetId="0" hidden="1">'общий'!$A$1:$CH$29</definedName>
    <definedName name="Z_F8CCE7C0_A871_11DA_AE0D_F7B4CD0CBA7D_.wvu.Cols" localSheetId="0" hidden="1">'общий'!#REF!,'общий'!#REF!</definedName>
    <definedName name="Z_F8CCE7C0_A871_11DA_AE0D_F7B4CD0CBA7D_.wvu.PrintArea" localSheetId="0" hidden="1">'общий'!$A$1:$CZ$30</definedName>
    <definedName name="_xlnm.Print_Titles" localSheetId="0">'общий'!$B:$B</definedName>
    <definedName name="_xlnm.Print_Area" localSheetId="0">'общий'!$A$1:$DC$31</definedName>
  </definedNames>
  <calcPr fullCalcOnLoad="1"/>
</workbook>
</file>

<file path=xl/sharedStrings.xml><?xml version="1.0" encoding="utf-8"?>
<sst xmlns="http://schemas.openxmlformats.org/spreadsheetml/2006/main" count="216" uniqueCount="114">
  <si>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</si>
  <si>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</si>
  <si>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</si>
  <si>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</si>
  <si>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</si>
  <si>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</si>
  <si>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</si>
  <si>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</si>
  <si>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</si>
  <si>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</si>
  <si>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</si>
  <si>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</si>
  <si>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</si>
  <si>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</si>
  <si>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</si>
  <si>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</si>
  <si>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</si>
  <si>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</si>
  <si>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</si>
  <si>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</si>
  <si>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№</t>
  </si>
  <si>
    <t>план</t>
  </si>
  <si>
    <t>факт</t>
  </si>
  <si>
    <t>Район</t>
  </si>
  <si>
    <t>070000</t>
  </si>
  <si>
    <t>080000</t>
  </si>
  <si>
    <t>090700</t>
  </si>
  <si>
    <t>091204</t>
  </si>
  <si>
    <t>110000</t>
  </si>
  <si>
    <t>120000</t>
  </si>
  <si>
    <t>130000</t>
  </si>
  <si>
    <t>Терцентр</t>
  </si>
  <si>
    <t>Культура</t>
  </si>
  <si>
    <t>010116</t>
  </si>
  <si>
    <t xml:space="preserve"> </t>
  </si>
  <si>
    <t>170901</t>
  </si>
  <si>
    <t>Транспорт</t>
  </si>
  <si>
    <t>250311</t>
  </si>
  <si>
    <t>170102, 170302</t>
  </si>
  <si>
    <t>180000</t>
  </si>
  <si>
    <t>250323</t>
  </si>
  <si>
    <t>091101-091108,090802</t>
  </si>
  <si>
    <t>Субсидії</t>
  </si>
  <si>
    <t>090412, 090416</t>
  </si>
  <si>
    <t>250914</t>
  </si>
  <si>
    <t>Рез фонд</t>
  </si>
  <si>
    <t>назва</t>
  </si>
  <si>
    <t>Дитячі</t>
  </si>
  <si>
    <t>Освіта</t>
  </si>
  <si>
    <t>Пільги</t>
  </si>
  <si>
    <t>Погребіння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</si>
  <si>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</si>
  <si>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</si>
  <si>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</si>
  <si>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</si>
  <si>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</si>
  <si>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</si>
  <si>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</si>
  <si>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Дотація вирівнюв.</t>
  </si>
  <si>
    <t>Субвенція на утрим.объектов общ.польз</t>
  </si>
  <si>
    <t>Всього видатків</t>
  </si>
  <si>
    <t>Притулок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</si>
  <si>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</si>
  <si>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</si>
  <si>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</si>
  <si>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</si>
  <si>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</si>
  <si>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</si>
  <si>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</si>
  <si>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</si>
  <si>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</si>
  <si>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</si>
  <si>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</si>
  <si>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</si>
  <si>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</si>
  <si>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</si>
  <si>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</si>
  <si>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</si>
  <si>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</si>
  <si>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</si>
  <si>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</si>
  <si>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</si>
  <si>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Інші дотації</t>
  </si>
  <si>
    <t>Пожежна</t>
  </si>
  <si>
    <t>Підт-ка ветеран.організ.</t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</si>
  <si>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</si>
  <si>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</si>
  <si>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</si>
  <si>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тис.грн.</t>
  </si>
  <si>
    <t>Першотравневський</t>
  </si>
  <si>
    <t>160101</t>
  </si>
  <si>
    <t>Землеустрій</t>
  </si>
  <si>
    <t>та мат.допом.</t>
  </si>
  <si>
    <t xml:space="preserve">                      Мол.прогр, Центр мол.</t>
  </si>
  <si>
    <t>100000</t>
  </si>
  <si>
    <t>Дороги</t>
  </si>
  <si>
    <t>170703</t>
  </si>
  <si>
    <t>Субв.з місц.бюдж.держб</t>
  </si>
  <si>
    <t>250353</t>
  </si>
  <si>
    <t>Субв.на оздор.дітей</t>
  </si>
  <si>
    <t xml:space="preserve">Додат.дотація </t>
  </si>
  <si>
    <t xml:space="preserve">                    Управління</t>
  </si>
  <si>
    <t xml:space="preserve">         Охорона здоров"я</t>
  </si>
  <si>
    <t>Інші субвенції на землеустрій</t>
  </si>
  <si>
    <t>090300-90401,091300</t>
  </si>
  <si>
    <t xml:space="preserve">  </t>
  </si>
  <si>
    <t>Субвенція місту на єдиний центр</t>
  </si>
  <si>
    <t>Житлове будівництво та придбання житла для окремих категорій населення </t>
  </si>
  <si>
    <t>150118</t>
  </si>
  <si>
    <r>
      <t xml:space="preserve">250380 </t>
    </r>
    <r>
      <rPr>
        <b/>
        <sz val="12"/>
        <rFont val="Arial Cyr"/>
        <family val="0"/>
      </rPr>
      <t>Центр адмінпослуг</t>
    </r>
  </si>
  <si>
    <t>250313</t>
  </si>
  <si>
    <t>Дод.дотація на вирів.</t>
  </si>
  <si>
    <t>фін.забезп.</t>
  </si>
  <si>
    <t>на 1 грудня  2013 р.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</si>
</sst>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15">
    <font>
      <sz val="10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u val="single"/>
      <sz val="16"/>
      <color indexed="8"/>
      <name val="Tahoma"/>
      <family val="2"/>
    </font>
    <font>
      <sz val="16"/>
      <color indexed="9"/>
      <name val="Arial Cyr"/>
      <family val="2"/>
    </font>
    <font>
      <b/>
      <sz val="12"/>
      <name val="Arial Cyr"/>
      <family val="0"/>
    </font>
    <font>
      <sz val="16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1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5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173" fontId="2" fillId="0" borderId="20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2" fillId="0" borderId="22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2" fillId="0" borderId="23" xfId="0" applyNumberFormat="1" applyFont="1" applyBorder="1" applyAlignment="1">
      <alignment/>
    </xf>
    <xf numFmtId="173" fontId="2" fillId="2" borderId="2" xfId="0" applyNumberFormat="1" applyFont="1" applyFill="1" applyBorder="1" applyAlignment="1">
      <alignment/>
    </xf>
    <xf numFmtId="173" fontId="2" fillId="2" borderId="8" xfId="0" applyNumberFormat="1" applyFont="1" applyFill="1" applyBorder="1" applyAlignment="1">
      <alignment/>
    </xf>
    <xf numFmtId="173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3" fontId="2" fillId="0" borderId="24" xfId="0" applyNumberFormat="1" applyFont="1" applyBorder="1" applyAlignment="1">
      <alignment/>
    </xf>
    <xf numFmtId="173" fontId="2" fillId="0" borderId="25" xfId="0" applyNumberFormat="1" applyFont="1" applyBorder="1" applyAlignment="1">
      <alignment/>
    </xf>
    <xf numFmtId="173" fontId="2" fillId="0" borderId="26" xfId="0" applyNumberFormat="1" applyFont="1" applyBorder="1" applyAlignment="1">
      <alignment/>
    </xf>
    <xf numFmtId="173" fontId="2" fillId="0" borderId="27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173" fontId="2" fillId="0" borderId="29" xfId="0" applyNumberFormat="1" applyFont="1" applyBorder="1" applyAlignment="1">
      <alignment/>
    </xf>
    <xf numFmtId="173" fontId="2" fillId="0" borderId="6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173" fontId="2" fillId="0" borderId="30" xfId="0" applyNumberFormat="1" applyFont="1" applyBorder="1" applyAlignment="1">
      <alignment/>
    </xf>
    <xf numFmtId="173" fontId="2" fillId="0" borderId="31" xfId="0" applyNumberFormat="1" applyFont="1" applyBorder="1" applyAlignment="1">
      <alignment/>
    </xf>
    <xf numFmtId="173" fontId="2" fillId="0" borderId="32" xfId="0" applyNumberFormat="1" applyFont="1" applyBorder="1" applyAlignment="1">
      <alignment/>
    </xf>
    <xf numFmtId="173" fontId="2" fillId="0" borderId="18" xfId="0" applyNumberFormat="1" applyFont="1" applyFill="1" applyBorder="1" applyAlignment="1">
      <alignment/>
    </xf>
    <xf numFmtId="173" fontId="2" fillId="0" borderId="5" xfId="0" applyNumberFormat="1" applyFont="1" applyBorder="1" applyAlignment="1">
      <alignment/>
    </xf>
    <xf numFmtId="173" fontId="2" fillId="0" borderId="3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34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35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3" fontId="2" fillId="0" borderId="34" xfId="0" applyNumberFormat="1" applyFont="1" applyFill="1" applyBorder="1" applyAlignment="1">
      <alignment/>
    </xf>
    <xf numFmtId="173" fontId="2" fillId="0" borderId="31" xfId="0" applyNumberFormat="1" applyFont="1" applyFill="1" applyBorder="1" applyAlignment="1">
      <alignment/>
    </xf>
    <xf numFmtId="179" fontId="2" fillId="0" borderId="7" xfId="0" applyNumberFormat="1" applyFont="1" applyBorder="1" applyAlignment="1">
      <alignment/>
    </xf>
    <xf numFmtId="173" fontId="2" fillId="0" borderId="36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2" fillId="0" borderId="37" xfId="0" applyNumberFormat="1" applyFont="1" applyBorder="1" applyAlignment="1">
      <alignment/>
    </xf>
    <xf numFmtId="173" fontId="2" fillId="0" borderId="38" xfId="0" applyNumberFormat="1" applyFont="1" applyBorder="1" applyAlignment="1">
      <alignment/>
    </xf>
    <xf numFmtId="173" fontId="2" fillId="0" borderId="39" xfId="0" applyNumberFormat="1" applyFont="1" applyBorder="1" applyAlignment="1">
      <alignment/>
    </xf>
    <xf numFmtId="173" fontId="2" fillId="0" borderId="38" xfId="0" applyNumberFormat="1" applyFont="1" applyFill="1" applyBorder="1" applyAlignment="1">
      <alignment/>
    </xf>
    <xf numFmtId="173" fontId="2" fillId="0" borderId="4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41" xfId="0" applyNumberFormat="1" applyFont="1" applyBorder="1" applyAlignment="1">
      <alignment/>
    </xf>
    <xf numFmtId="173" fontId="2" fillId="0" borderId="26" xfId="0" applyNumberFormat="1" applyFont="1" applyBorder="1" applyAlignment="1">
      <alignment horizontal="center"/>
    </xf>
    <xf numFmtId="173" fontId="2" fillId="0" borderId="42" xfId="0" applyNumberFormat="1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43" xfId="0" applyNumberFormat="1" applyFont="1" applyBorder="1" applyAlignment="1">
      <alignment horizontal="center"/>
    </xf>
    <xf numFmtId="173" fontId="2" fillId="0" borderId="44" xfId="0" applyNumberFormat="1" applyFont="1" applyBorder="1" applyAlignment="1">
      <alignment horizontal="center"/>
    </xf>
    <xf numFmtId="173" fontId="2" fillId="0" borderId="23" xfId="0" applyNumberFormat="1" applyFont="1" applyBorder="1" applyAlignment="1">
      <alignment horizontal="center"/>
    </xf>
    <xf numFmtId="173" fontId="2" fillId="0" borderId="45" xfId="0" applyNumberFormat="1" applyFont="1" applyBorder="1" applyAlignment="1">
      <alignment horizontal="center"/>
    </xf>
    <xf numFmtId="173" fontId="2" fillId="0" borderId="37" xfId="0" applyNumberFormat="1" applyFont="1" applyBorder="1" applyAlignment="1">
      <alignment horizontal="center"/>
    </xf>
    <xf numFmtId="173" fontId="2" fillId="0" borderId="46" xfId="0" applyNumberFormat="1" applyFont="1" applyFill="1" applyBorder="1" applyAlignment="1">
      <alignment/>
    </xf>
    <xf numFmtId="173" fontId="9" fillId="0" borderId="46" xfId="0" applyNumberFormat="1" applyFont="1" applyFill="1" applyBorder="1" applyAlignment="1">
      <alignment/>
    </xf>
    <xf numFmtId="173" fontId="2" fillId="2" borderId="46" xfId="0" applyNumberFormat="1" applyFont="1" applyFill="1" applyBorder="1" applyAlignment="1">
      <alignment/>
    </xf>
    <xf numFmtId="173" fontId="9" fillId="0" borderId="47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3" fontId="2" fillId="0" borderId="48" xfId="0" applyNumberFormat="1" applyFont="1" applyBorder="1" applyAlignment="1">
      <alignment/>
    </xf>
    <xf numFmtId="173" fontId="2" fillId="2" borderId="40" xfId="0" applyNumberFormat="1" applyFont="1" applyFill="1" applyBorder="1" applyAlignment="1">
      <alignment/>
    </xf>
    <xf numFmtId="173" fontId="3" fillId="2" borderId="49" xfId="0" applyNumberFormat="1" applyFont="1" applyFill="1" applyBorder="1" applyAlignment="1">
      <alignment/>
    </xf>
    <xf numFmtId="173" fontId="3" fillId="2" borderId="50" xfId="0" applyNumberFormat="1" applyFont="1" applyFill="1" applyBorder="1" applyAlignment="1">
      <alignment/>
    </xf>
    <xf numFmtId="173" fontId="3" fillId="2" borderId="51" xfId="0" applyNumberFormat="1" applyFont="1" applyFill="1" applyBorder="1" applyAlignment="1">
      <alignment/>
    </xf>
    <xf numFmtId="173" fontId="3" fillId="2" borderId="48" xfId="0" applyNumberFormat="1" applyFont="1" applyFill="1" applyBorder="1" applyAlignment="1">
      <alignment/>
    </xf>
    <xf numFmtId="1" fontId="3" fillId="2" borderId="17" xfId="0" applyNumberFormat="1" applyFont="1" applyFill="1" applyBorder="1" applyAlignment="1">
      <alignment/>
    </xf>
    <xf numFmtId="173" fontId="3" fillId="2" borderId="28" xfId="0" applyNumberFormat="1" applyFont="1" applyFill="1" applyBorder="1" applyAlignment="1">
      <alignment/>
    </xf>
    <xf numFmtId="173" fontId="3" fillId="2" borderId="52" xfId="0" applyNumberFormat="1" applyFont="1" applyFill="1" applyBorder="1" applyAlignment="1">
      <alignment/>
    </xf>
    <xf numFmtId="173" fontId="3" fillId="2" borderId="49" xfId="0" applyNumberFormat="1" applyFont="1" applyFill="1" applyBorder="1" applyAlignment="1">
      <alignment horizontal="center"/>
    </xf>
    <xf numFmtId="173" fontId="3" fillId="2" borderId="50" xfId="0" applyNumberFormat="1" applyFont="1" applyFill="1" applyBorder="1" applyAlignment="1">
      <alignment horizontal="center"/>
    </xf>
    <xf numFmtId="173" fontId="3" fillId="2" borderId="51" xfId="0" applyNumberFormat="1" applyFont="1" applyFill="1" applyBorder="1" applyAlignment="1">
      <alignment horizontal="center"/>
    </xf>
    <xf numFmtId="173" fontId="3" fillId="2" borderId="49" xfId="0" applyNumberFormat="1" applyFont="1" applyFill="1" applyBorder="1" applyAlignment="1">
      <alignment horizontal="left"/>
    </xf>
    <xf numFmtId="173" fontId="3" fillId="2" borderId="50" xfId="0" applyNumberFormat="1" applyFont="1" applyFill="1" applyBorder="1" applyAlignment="1">
      <alignment horizontal="left"/>
    </xf>
    <xf numFmtId="173" fontId="2" fillId="2" borderId="49" xfId="0" applyNumberFormat="1" applyFont="1" applyFill="1" applyBorder="1" applyAlignment="1">
      <alignment/>
    </xf>
    <xf numFmtId="173" fontId="3" fillId="2" borderId="49" xfId="0" applyNumberFormat="1" applyFont="1" applyFill="1" applyBorder="1" applyAlignment="1">
      <alignment/>
    </xf>
    <xf numFmtId="173" fontId="3" fillId="2" borderId="50" xfId="0" applyNumberFormat="1" applyFont="1" applyFill="1" applyBorder="1" applyAlignment="1">
      <alignment/>
    </xf>
    <xf numFmtId="173" fontId="3" fillId="2" borderId="5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2" fillId="2" borderId="38" xfId="0" applyNumberFormat="1" applyFont="1" applyFill="1" applyBorder="1" applyAlignment="1">
      <alignment/>
    </xf>
    <xf numFmtId="173" fontId="3" fillId="2" borderId="53" xfId="0" applyNumberFormat="1" applyFont="1" applyFill="1" applyBorder="1" applyAlignment="1">
      <alignment/>
    </xf>
    <xf numFmtId="173" fontId="3" fillId="2" borderId="37" xfId="0" applyNumberFormat="1" applyFont="1" applyFill="1" applyBorder="1" applyAlignment="1">
      <alignment/>
    </xf>
    <xf numFmtId="173" fontId="3" fillId="2" borderId="13" xfId="0" applyNumberFormat="1" applyFont="1" applyFill="1" applyBorder="1" applyAlignment="1">
      <alignment/>
    </xf>
    <xf numFmtId="49" fontId="3" fillId="2" borderId="37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/>
    </xf>
    <xf numFmtId="173" fontId="2" fillId="2" borderId="53" xfId="0" applyNumberFormat="1" applyFont="1" applyFill="1" applyBorder="1" applyAlignment="1">
      <alignment/>
    </xf>
    <xf numFmtId="173" fontId="3" fillId="2" borderId="53" xfId="0" applyNumberFormat="1" applyFont="1" applyFill="1" applyBorder="1" applyAlignment="1">
      <alignment horizontal="center"/>
    </xf>
    <xf numFmtId="173" fontId="3" fillId="2" borderId="37" xfId="0" applyNumberFormat="1" applyFont="1" applyFill="1" applyBorder="1" applyAlignment="1">
      <alignment horizontal="center"/>
    </xf>
    <xf numFmtId="173" fontId="3" fillId="2" borderId="13" xfId="0" applyNumberFormat="1" applyFont="1" applyFill="1" applyBorder="1" applyAlignment="1">
      <alignment horizontal="center"/>
    </xf>
    <xf numFmtId="173" fontId="3" fillId="2" borderId="53" xfId="0" applyNumberFormat="1" applyFont="1" applyFill="1" applyBorder="1" applyAlignment="1">
      <alignment/>
    </xf>
    <xf numFmtId="173" fontId="3" fillId="2" borderId="37" xfId="0" applyNumberFormat="1" applyFont="1" applyFill="1" applyBorder="1" applyAlignment="1">
      <alignment/>
    </xf>
    <xf numFmtId="173" fontId="2" fillId="2" borderId="37" xfId="0" applyNumberFormat="1" applyFont="1" applyFill="1" applyBorder="1" applyAlignment="1">
      <alignment/>
    </xf>
    <xf numFmtId="173" fontId="2" fillId="2" borderId="41" xfId="0" applyNumberFormat="1" applyFont="1" applyFill="1" applyBorder="1" applyAlignment="1">
      <alignment/>
    </xf>
    <xf numFmtId="49" fontId="2" fillId="2" borderId="0" xfId="0" applyNumberFormat="1" applyFont="1" applyFill="1" applyAlignment="1">
      <alignment/>
    </xf>
    <xf numFmtId="1" fontId="2" fillId="2" borderId="51" xfId="0" applyNumberFormat="1" applyFont="1" applyFill="1" applyBorder="1" applyAlignment="1">
      <alignment/>
    </xf>
    <xf numFmtId="0" fontId="9" fillId="0" borderId="0" xfId="0" applyFont="1" applyAlignment="1">
      <alignment/>
    </xf>
    <xf numFmtId="173" fontId="1" fillId="2" borderId="49" xfId="0" applyNumberFormat="1" applyFont="1" applyFill="1" applyBorder="1" applyAlignment="1">
      <alignment/>
    </xf>
    <xf numFmtId="49" fontId="3" fillId="2" borderId="53" xfId="0" applyNumberFormat="1" applyFont="1" applyFill="1" applyBorder="1" applyAlignment="1">
      <alignment/>
    </xf>
    <xf numFmtId="1" fontId="3" fillId="2" borderId="41" xfId="0" applyNumberFormat="1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73" fontId="3" fillId="2" borderId="41" xfId="0" applyNumberFormat="1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73" fontId="3" fillId="2" borderId="54" xfId="0" applyNumberFormat="1" applyFont="1" applyFill="1" applyBorder="1" applyAlignment="1">
      <alignment/>
    </xf>
    <xf numFmtId="173" fontId="9" fillId="0" borderId="22" xfId="0" applyNumberFormat="1" applyFont="1" applyBorder="1" applyAlignment="1">
      <alignment/>
    </xf>
    <xf numFmtId="1" fontId="3" fillId="2" borderId="37" xfId="0" applyNumberFormat="1" applyFont="1" applyFill="1" applyBorder="1" applyAlignment="1">
      <alignment/>
    </xf>
    <xf numFmtId="173" fontId="2" fillId="0" borderId="55" xfId="0" applyNumberFormat="1" applyFont="1" applyBorder="1" applyAlignment="1">
      <alignment horizontal="center"/>
    </xf>
    <xf numFmtId="173" fontId="2" fillId="0" borderId="56" xfId="0" applyNumberFormat="1" applyFont="1" applyBorder="1" applyAlignment="1">
      <alignment horizontal="center"/>
    </xf>
    <xf numFmtId="49" fontId="3" fillId="2" borderId="37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3" fontId="3" fillId="2" borderId="54" xfId="0" applyNumberFormat="1" applyFont="1" applyFill="1" applyBorder="1" applyAlignment="1">
      <alignment/>
    </xf>
    <xf numFmtId="49" fontId="1" fillId="2" borderId="41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2" fillId="0" borderId="57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3" fontId="2" fillId="0" borderId="17" xfId="0" applyNumberFormat="1" applyFont="1" applyFill="1" applyBorder="1" applyAlignment="1">
      <alignment/>
    </xf>
    <xf numFmtId="173" fontId="2" fillId="0" borderId="58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/>
    </xf>
    <xf numFmtId="49" fontId="2" fillId="2" borderId="53" xfId="0" applyNumberFormat="1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173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3" fillId="2" borderId="41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/>
    </xf>
    <xf numFmtId="173" fontId="2" fillId="0" borderId="59" xfId="0" applyNumberFormat="1" applyFont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173" fontId="3" fillId="2" borderId="42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7" xfId="0" applyFont="1" applyBorder="1" applyAlignment="1">
      <alignment/>
    </xf>
    <xf numFmtId="173" fontId="2" fillId="0" borderId="7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2" borderId="49" xfId="0" applyFont="1" applyFill="1" applyBorder="1" applyAlignment="1">
      <alignment/>
    </xf>
    <xf numFmtId="173" fontId="3" fillId="2" borderId="49" xfId="0" applyNumberFormat="1" applyFont="1" applyFill="1" applyBorder="1" applyAlignment="1">
      <alignment/>
    </xf>
    <xf numFmtId="173" fontId="2" fillId="2" borderId="5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73" fontId="2" fillId="0" borderId="6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6" fontId="9" fillId="0" borderId="0" xfId="0" applyNumberFormat="1" applyFont="1" applyAlignment="1">
      <alignment/>
    </xf>
    <xf numFmtId="0" fontId="0" fillId="0" borderId="3" xfId="0" applyBorder="1" applyAlignment="1">
      <alignment/>
    </xf>
    <xf numFmtId="173" fontId="2" fillId="0" borderId="1" xfId="0" applyNumberFormat="1" applyFont="1" applyBorder="1" applyAlignment="1">
      <alignment horizontal="left" indent="1"/>
    </xf>
    <xf numFmtId="173" fontId="12" fillId="0" borderId="1" xfId="0" applyNumberFormat="1" applyFont="1" applyBorder="1" applyAlignment="1">
      <alignment/>
    </xf>
    <xf numFmtId="173" fontId="2" fillId="0" borderId="49" xfId="0" applyNumberFormat="1" applyFont="1" applyBorder="1" applyAlignment="1">
      <alignment horizontal="center"/>
    </xf>
    <xf numFmtId="173" fontId="2" fillId="0" borderId="40" xfId="0" applyNumberFormat="1" applyFont="1" applyBorder="1" applyAlignment="1">
      <alignment horizontal="center"/>
    </xf>
    <xf numFmtId="173" fontId="2" fillId="0" borderId="50" xfId="0" applyNumberFormat="1" applyFont="1" applyBorder="1" applyAlignment="1">
      <alignment horizontal="center"/>
    </xf>
    <xf numFmtId="49" fontId="3" fillId="2" borderId="41" xfId="0" applyNumberFormat="1" applyFont="1" applyFill="1" applyBorder="1" applyAlignment="1">
      <alignment/>
    </xf>
    <xf numFmtId="0" fontId="10" fillId="0" borderId="8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3" fillId="2" borderId="13" xfId="0" applyNumberFormat="1" applyFont="1" applyFill="1" applyBorder="1" applyAlignment="1">
      <alignment/>
    </xf>
    <xf numFmtId="173" fontId="14" fillId="0" borderId="5" xfId="0" applyNumberFormat="1" applyFont="1" applyBorder="1" applyAlignment="1">
      <alignment/>
    </xf>
    <xf numFmtId="173" fontId="9" fillId="0" borderId="61" xfId="0" applyNumberFormat="1" applyFont="1" applyBorder="1" applyAlignment="1">
      <alignment/>
    </xf>
    <xf numFmtId="173" fontId="14" fillId="0" borderId="7" xfId="0" applyNumberFormat="1" applyFont="1" applyBorder="1" applyAlignment="1">
      <alignment/>
    </xf>
    <xf numFmtId="173" fontId="14" fillId="0" borderId="8" xfId="0" applyNumberFormat="1" applyFont="1" applyBorder="1" applyAlignment="1">
      <alignment/>
    </xf>
    <xf numFmtId="173" fontId="2" fillId="0" borderId="51" xfId="0" applyNumberFormat="1" applyFont="1" applyBorder="1" applyAlignment="1">
      <alignment horizontal="center"/>
    </xf>
    <xf numFmtId="173" fontId="12" fillId="0" borderId="18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/>
    </xf>
    <xf numFmtId="173" fontId="12" fillId="0" borderId="1" xfId="0" applyNumberFormat="1" applyFont="1" applyFill="1" applyBorder="1" applyAlignment="1">
      <alignment/>
    </xf>
    <xf numFmtId="173" fontId="2" fillId="0" borderId="62" xfId="0" applyNumberFormat="1" applyFont="1" applyBorder="1" applyAlignment="1">
      <alignment horizontal="center"/>
    </xf>
    <xf numFmtId="173" fontId="12" fillId="0" borderId="6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173" fontId="3" fillId="0" borderId="43" xfId="0" applyNumberFormat="1" applyFont="1" applyFill="1" applyBorder="1" applyAlignment="1">
      <alignment/>
    </xf>
    <xf numFmtId="173" fontId="3" fillId="0" borderId="58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37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44" xfId="0" applyNumberFormat="1" applyFont="1" applyFill="1" applyBorder="1" applyAlignment="1">
      <alignment/>
    </xf>
    <xf numFmtId="173" fontId="3" fillId="0" borderId="45" xfId="0" applyNumberFormat="1" applyFont="1" applyFill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3" fillId="2" borderId="63" xfId="0" applyNumberFormat="1" applyFont="1" applyFill="1" applyBorder="1" applyAlignment="1">
      <alignment/>
    </xf>
    <xf numFmtId="173" fontId="3" fillId="2" borderId="44" xfId="0" applyNumberFormat="1" applyFont="1" applyFill="1" applyBorder="1" applyAlignment="1">
      <alignment/>
    </xf>
    <xf numFmtId="173" fontId="3" fillId="2" borderId="58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" borderId="23" xfId="0" applyNumberFormat="1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1" fontId="3" fillId="0" borderId="64" xfId="0" applyNumberFormat="1" applyFont="1" applyFill="1" applyBorder="1" applyAlignment="1">
      <alignment/>
    </xf>
    <xf numFmtId="173" fontId="3" fillId="0" borderId="42" xfId="0" applyNumberFormat="1" applyFont="1" applyFill="1" applyBorder="1" applyAlignment="1">
      <alignment/>
    </xf>
    <xf numFmtId="173" fontId="9" fillId="0" borderId="7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2" fillId="0" borderId="63" xfId="0" applyNumberFormat="1" applyFont="1" applyBorder="1" applyAlignment="1">
      <alignment horizontal="center"/>
    </xf>
    <xf numFmtId="173" fontId="2" fillId="0" borderId="6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65" xfId="0" applyNumberFormat="1" applyFont="1" applyBorder="1" applyAlignment="1">
      <alignment/>
    </xf>
    <xf numFmtId="173" fontId="2" fillId="0" borderId="46" xfId="0" applyNumberFormat="1" applyFont="1" applyBorder="1" applyAlignment="1">
      <alignment/>
    </xf>
    <xf numFmtId="173" fontId="2" fillId="0" borderId="47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49" fontId="1" fillId="2" borderId="53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173" fontId="12" fillId="0" borderId="16" xfId="0" applyNumberFormat="1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5" xfId="0" applyNumberFormat="1" applyFont="1" applyBorder="1" applyAlignment="1">
      <alignment/>
    </xf>
    <xf numFmtId="173" fontId="2" fillId="0" borderId="66" xfId="0" applyNumberFormat="1" applyFont="1" applyBorder="1" applyAlignment="1">
      <alignment/>
    </xf>
    <xf numFmtId="1" fontId="3" fillId="2" borderId="53" xfId="0" applyNumberFormat="1" applyFont="1" applyFill="1" applyBorder="1" applyAlignment="1">
      <alignment horizontal="left"/>
    </xf>
    <xf numFmtId="1" fontId="3" fillId="2" borderId="37" xfId="0" applyNumberFormat="1" applyFont="1" applyFill="1" applyBorder="1" applyAlignment="1">
      <alignment horizontal="left"/>
    </xf>
    <xf numFmtId="1" fontId="3" fillId="2" borderId="13" xfId="0" applyNumberFormat="1" applyFont="1" applyFill="1" applyBorder="1" applyAlignment="1">
      <alignment horizontal="left"/>
    </xf>
    <xf numFmtId="173" fontId="2" fillId="0" borderId="22" xfId="0" applyNumberFormat="1" applyFont="1" applyFill="1" applyBorder="1" applyAlignment="1">
      <alignment/>
    </xf>
    <xf numFmtId="173" fontId="2" fillId="0" borderId="39" xfId="0" applyNumberFormat="1" applyFont="1" applyFill="1" applyBorder="1" applyAlignment="1">
      <alignment/>
    </xf>
    <xf numFmtId="173" fontId="2" fillId="0" borderId="67" xfId="0" applyNumberFormat="1" applyFont="1" applyFill="1" applyBorder="1" applyAlignment="1">
      <alignment/>
    </xf>
    <xf numFmtId="173" fontId="2" fillId="0" borderId="68" xfId="0" applyNumberFormat="1" applyFont="1" applyFill="1" applyBorder="1" applyAlignment="1">
      <alignment/>
    </xf>
    <xf numFmtId="173" fontId="2" fillId="0" borderId="45" xfId="0" applyNumberFormat="1" applyFont="1" applyFill="1" applyBorder="1" applyAlignment="1">
      <alignment/>
    </xf>
    <xf numFmtId="173" fontId="2" fillId="0" borderId="42" xfId="0" applyNumberFormat="1" applyFont="1" applyFill="1" applyBorder="1" applyAlignment="1">
      <alignment/>
    </xf>
    <xf numFmtId="173" fontId="2" fillId="0" borderId="33" xfId="0" applyNumberFormat="1" applyFont="1" applyFill="1" applyBorder="1" applyAlignment="1">
      <alignment/>
    </xf>
    <xf numFmtId="173" fontId="2" fillId="0" borderId="35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73" fontId="2" fillId="0" borderId="69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173" fontId="2" fillId="0" borderId="4" xfId="0" applyNumberFormat="1" applyFont="1" applyFill="1" applyBorder="1" applyAlignment="1">
      <alignment/>
    </xf>
    <xf numFmtId="173" fontId="2" fillId="0" borderId="1" xfId="0" applyNumberFormat="1" applyFont="1" applyFill="1" applyBorder="1" applyAlignment="1">
      <alignment/>
    </xf>
    <xf numFmtId="173" fontId="2" fillId="0" borderId="3" xfId="0" applyNumberFormat="1" applyFont="1" applyFill="1" applyBorder="1" applyAlignment="1">
      <alignment/>
    </xf>
    <xf numFmtId="173" fontId="2" fillId="0" borderId="26" xfId="0" applyNumberFormat="1" applyFont="1" applyFill="1" applyBorder="1" applyAlignment="1">
      <alignment/>
    </xf>
    <xf numFmtId="173" fontId="2" fillId="0" borderId="25" xfId="0" applyNumberFormat="1" applyFont="1" applyFill="1" applyBorder="1" applyAlignment="1">
      <alignment/>
    </xf>
    <xf numFmtId="173" fontId="2" fillId="0" borderId="19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0" borderId="15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73" fontId="2" fillId="0" borderId="53" xfId="0" applyNumberFormat="1" applyFont="1" applyFill="1" applyBorder="1" applyAlignment="1">
      <alignment/>
    </xf>
    <xf numFmtId="173" fontId="2" fillId="0" borderId="27" xfId="0" applyNumberFormat="1" applyFont="1" applyFill="1" applyBorder="1" applyAlignment="1">
      <alignment/>
    </xf>
    <xf numFmtId="173" fontId="2" fillId="0" borderId="29" xfId="0" applyNumberFormat="1" applyFont="1" applyFill="1" applyBorder="1" applyAlignment="1">
      <alignment/>
    </xf>
    <xf numFmtId="173" fontId="2" fillId="0" borderId="65" xfId="0" applyNumberFormat="1" applyFont="1" applyFill="1" applyBorder="1" applyAlignment="1">
      <alignment/>
    </xf>
    <xf numFmtId="173" fontId="2" fillId="0" borderId="7" xfId="0" applyNumberFormat="1" applyFont="1" applyFill="1" applyBorder="1" applyAlignment="1">
      <alignment/>
    </xf>
    <xf numFmtId="173" fontId="2" fillId="0" borderId="64" xfId="0" applyNumberFormat="1" applyFont="1" applyFill="1" applyBorder="1" applyAlignment="1">
      <alignment/>
    </xf>
    <xf numFmtId="173" fontId="3" fillId="0" borderId="64" xfId="0" applyNumberFormat="1" applyFont="1" applyFill="1" applyBorder="1" applyAlignment="1">
      <alignment/>
    </xf>
    <xf numFmtId="173" fontId="3" fillId="0" borderId="67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63" xfId="0" applyNumberFormat="1" applyFont="1" applyFill="1" applyBorder="1" applyAlignment="1">
      <alignment/>
    </xf>
    <xf numFmtId="173" fontId="2" fillId="0" borderId="23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194"/>
  <sheetViews>
    <sheetView tabSelected="1" view="pageBreakPreview" zoomScale="75" zoomScaleNormal="62" zoomScaleSheetLayoutView="75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S31" sqref="BS31"/>
    </sheetView>
  </sheetViews>
  <sheetFormatPr defaultColWidth="9.00390625" defaultRowHeight="12.75"/>
  <cols>
    <col min="1" max="1" width="7.625" style="1" customWidth="1"/>
    <col min="2" max="2" width="30.25390625" style="48" customWidth="1"/>
    <col min="3" max="3" width="14.75390625" style="48" customWidth="1"/>
    <col min="4" max="4" width="17.375" style="48" customWidth="1"/>
    <col min="5" max="5" width="12.875" style="48" customWidth="1"/>
    <col min="6" max="6" width="14.125" style="48" customWidth="1"/>
    <col min="7" max="7" width="14.25390625" style="48" customWidth="1"/>
    <col min="8" max="8" width="8.25390625" style="48" customWidth="1"/>
    <col min="9" max="9" width="10.125" style="48" customWidth="1"/>
    <col min="10" max="10" width="10.75390625" style="48" customWidth="1"/>
    <col min="11" max="11" width="9.125" style="48" customWidth="1"/>
    <col min="12" max="12" width="15.625" style="48" customWidth="1"/>
    <col min="13" max="13" width="14.875" style="48" customWidth="1"/>
    <col min="14" max="14" width="11.125" style="48" customWidth="1"/>
    <col min="15" max="15" width="14.00390625" style="48" customWidth="1"/>
    <col min="16" max="16" width="14.375" style="48" customWidth="1"/>
    <col min="17" max="17" width="9.625" style="48" customWidth="1"/>
    <col min="18" max="18" width="10.625" style="48" customWidth="1"/>
    <col min="19" max="19" width="11.75390625" style="48" customWidth="1"/>
    <col min="20" max="20" width="8.75390625" style="48" customWidth="1"/>
    <col min="21" max="21" width="13.00390625" style="48" customWidth="1"/>
    <col min="22" max="22" width="12.00390625" style="48" customWidth="1"/>
    <col min="23" max="23" width="10.00390625" style="48" customWidth="1"/>
    <col min="24" max="24" width="15.875" style="48" customWidth="1"/>
    <col min="25" max="25" width="11.375" style="48" customWidth="1"/>
    <col min="26" max="26" width="9.375" style="48" customWidth="1"/>
    <col min="27" max="27" width="12.875" style="48" customWidth="1"/>
    <col min="28" max="28" width="12.125" style="48" customWidth="1"/>
    <col min="29" max="29" width="10.25390625" style="48" customWidth="1"/>
    <col min="30" max="30" width="12.875" style="48" customWidth="1"/>
    <col min="31" max="31" width="13.00390625" style="48" customWidth="1"/>
    <col min="32" max="32" width="12.375" style="48" customWidth="1"/>
    <col min="33" max="33" width="13.00390625" style="48" customWidth="1"/>
    <col min="34" max="34" width="11.75390625" style="48" customWidth="1"/>
    <col min="35" max="35" width="10.25390625" style="48" customWidth="1"/>
    <col min="36" max="36" width="10.625" style="48" customWidth="1"/>
    <col min="37" max="37" width="10.00390625" style="48" customWidth="1"/>
    <col min="38" max="38" width="9.25390625" style="48" customWidth="1"/>
    <col min="39" max="39" width="10.00390625" style="48" customWidth="1"/>
    <col min="40" max="40" width="11.125" style="48" customWidth="1"/>
    <col min="41" max="41" width="9.75390625" style="48" customWidth="1"/>
    <col min="42" max="42" width="13.75390625" style="48" customWidth="1"/>
    <col min="43" max="43" width="11.375" style="48" customWidth="1"/>
    <col min="44" max="44" width="11.75390625" style="48" customWidth="1"/>
    <col min="45" max="45" width="11.375" style="48" customWidth="1"/>
    <col min="46" max="46" width="11.25390625" style="48" customWidth="1"/>
    <col min="47" max="47" width="7.875" style="48" customWidth="1"/>
    <col min="48" max="48" width="14.125" style="48" customWidth="1"/>
    <col min="49" max="50" width="12.875" style="48" customWidth="1"/>
    <col min="51" max="51" width="16.125" style="48" customWidth="1"/>
    <col min="52" max="52" width="13.125" style="48" customWidth="1"/>
    <col min="53" max="53" width="12.375" style="48" customWidth="1"/>
    <col min="54" max="54" width="10.00390625" style="48" customWidth="1"/>
    <col min="55" max="55" width="9.375" style="48" customWidth="1"/>
    <col min="56" max="56" width="7.125" style="48" customWidth="1"/>
    <col min="57" max="57" width="13.125" style="48" customWidth="1"/>
    <col min="58" max="58" width="10.00390625" style="48" customWidth="1"/>
    <col min="59" max="59" width="14.75390625" style="48" customWidth="1"/>
    <col min="60" max="60" width="8.125" style="48" customWidth="1"/>
    <col min="61" max="61" width="7.625" style="48" customWidth="1"/>
    <col min="62" max="62" width="5.875" style="48" customWidth="1"/>
    <col min="63" max="63" width="12.375" style="48" customWidth="1"/>
    <col min="64" max="64" width="12.625" style="48" customWidth="1"/>
    <col min="65" max="65" width="10.125" style="48" customWidth="1"/>
    <col min="66" max="67" width="8.125" style="48" customWidth="1"/>
    <col min="68" max="68" width="9.75390625" style="48" customWidth="1"/>
    <col min="69" max="69" width="12.125" style="48" customWidth="1"/>
    <col min="70" max="70" width="13.375" style="48" customWidth="1"/>
    <col min="71" max="71" width="13.25390625" style="48" customWidth="1"/>
    <col min="72" max="72" width="11.00390625" style="48" customWidth="1"/>
    <col min="73" max="73" width="9.25390625" style="48" bestFit="1" customWidth="1"/>
    <col min="74" max="74" width="13.00390625" style="48" customWidth="1"/>
    <col min="75" max="75" width="11.875" style="48" customWidth="1"/>
    <col min="76" max="76" width="9.00390625" style="48" customWidth="1"/>
    <col min="77" max="77" width="9.25390625" style="48" customWidth="1"/>
    <col min="78" max="78" width="10.00390625" style="48" customWidth="1"/>
    <col min="79" max="79" width="12.00390625" style="48" customWidth="1"/>
    <col min="80" max="80" width="10.375" style="48" customWidth="1"/>
    <col min="81" max="81" width="15.25390625" style="48" customWidth="1"/>
    <col min="82" max="82" width="13.25390625" style="48" customWidth="1"/>
    <col min="83" max="83" width="15.125" style="48" customWidth="1"/>
    <col min="84" max="84" width="13.375" style="48" customWidth="1"/>
    <col min="85" max="85" width="10.75390625" style="48" customWidth="1"/>
    <col min="86" max="86" width="10.25390625" style="48" customWidth="1"/>
    <col min="87" max="87" width="11.625" style="48" customWidth="1"/>
    <col min="88" max="88" width="8.375" style="48" customWidth="1"/>
    <col min="89" max="89" width="15.25390625" style="48" customWidth="1"/>
    <col min="90" max="90" width="13.375" style="48" customWidth="1"/>
    <col min="91" max="91" width="11.125" style="48" customWidth="1"/>
    <col min="92" max="92" width="9.75390625" style="48" customWidth="1"/>
    <col min="93" max="93" width="11.75390625" style="48" customWidth="1"/>
    <col min="94" max="95" width="11.25390625" style="48" customWidth="1"/>
    <col min="96" max="96" width="11.625" style="48" customWidth="1"/>
    <col min="97" max="97" width="9.875" style="48" customWidth="1"/>
    <col min="98" max="98" width="13.625" style="48" customWidth="1"/>
    <col min="99" max="99" width="12.25390625" style="48" customWidth="1"/>
    <col min="100" max="100" width="13.625" style="48" customWidth="1"/>
    <col min="101" max="101" width="9.375" style="48" customWidth="1"/>
    <col min="102" max="102" width="13.00390625" style="48" customWidth="1"/>
    <col min="103" max="103" width="12.75390625" style="48" customWidth="1"/>
    <col min="104" max="104" width="14.00390625" style="48" customWidth="1"/>
    <col min="105" max="105" width="16.00390625" style="48" customWidth="1"/>
    <col min="106" max="106" width="14.375" style="48" bestFit="1" customWidth="1"/>
    <col min="107" max="107" width="7.625" style="48" customWidth="1"/>
    <col min="108" max="108" width="4.00390625" style="48" customWidth="1"/>
    <col min="109" max="109" width="14.25390625" style="48" customWidth="1"/>
    <col min="110" max="16384" width="9.125" style="48" customWidth="1"/>
  </cols>
  <sheetData>
    <row r="3" spans="1:118" ht="20.25">
      <c r="A3" s="57" t="s">
        <v>34</v>
      </c>
      <c r="B3" s="57"/>
      <c r="C3" s="63" t="s">
        <v>87</v>
      </c>
      <c r="D3" s="64"/>
      <c r="E3" s="64"/>
      <c r="F3" s="64"/>
      <c r="G3" s="64"/>
      <c r="H3" s="64"/>
      <c r="I3" s="64"/>
      <c r="J3" s="64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21" thickBot="1">
      <c r="A4" s="57"/>
      <c r="B4" s="57"/>
      <c r="C4" s="64"/>
      <c r="D4" s="64"/>
      <c r="E4" s="64" t="s">
        <v>113</v>
      </c>
      <c r="F4" s="64"/>
      <c r="G4" s="64"/>
      <c r="H4" s="64"/>
      <c r="I4" s="64"/>
      <c r="J4" s="64"/>
      <c r="K4" s="57"/>
      <c r="L4" s="151"/>
      <c r="M4" s="151"/>
      <c r="N4" s="57" t="s">
        <v>88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65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07" s="100" customFormat="1" ht="22.5" customHeight="1">
      <c r="A5" s="83" t="s">
        <v>20</v>
      </c>
      <c r="B5" s="96" t="s">
        <v>46</v>
      </c>
      <c r="C5" s="161" t="s">
        <v>101</v>
      </c>
      <c r="D5" s="85"/>
      <c r="E5" s="162"/>
      <c r="F5" s="85"/>
      <c r="G5" s="85" t="s">
        <v>47</v>
      </c>
      <c r="H5" s="85"/>
      <c r="I5" s="91"/>
      <c r="J5" s="92" t="s">
        <v>85</v>
      </c>
      <c r="K5" s="92"/>
      <c r="L5" s="160"/>
      <c r="M5" s="92" t="s">
        <v>48</v>
      </c>
      <c r="N5" s="86"/>
      <c r="O5" s="85" t="s">
        <v>102</v>
      </c>
      <c r="P5" s="85"/>
      <c r="Q5" s="85"/>
      <c r="R5" s="84"/>
      <c r="S5" s="85" t="s">
        <v>83</v>
      </c>
      <c r="T5" s="86"/>
      <c r="U5" s="87" t="s">
        <v>49</v>
      </c>
      <c r="V5" s="88">
        <v>90411</v>
      </c>
      <c r="W5" s="89"/>
      <c r="X5" s="90" t="s">
        <v>50</v>
      </c>
      <c r="Y5" s="85" t="s">
        <v>92</v>
      </c>
      <c r="Z5" s="85"/>
      <c r="AA5" s="84" t="s">
        <v>61</v>
      </c>
      <c r="AB5" s="85"/>
      <c r="AC5" s="86"/>
      <c r="AD5" s="84" t="s">
        <v>84</v>
      </c>
      <c r="AE5" s="85"/>
      <c r="AF5" s="86"/>
      <c r="AG5" s="84" t="s">
        <v>42</v>
      </c>
      <c r="AH5" s="85"/>
      <c r="AI5" s="86"/>
      <c r="AJ5" s="84" t="s">
        <v>51</v>
      </c>
      <c r="AK5" s="84"/>
      <c r="AL5" s="86"/>
      <c r="AM5" s="84" t="s">
        <v>52</v>
      </c>
      <c r="AN5" s="85"/>
      <c r="AO5" s="86"/>
      <c r="AP5" s="91" t="s">
        <v>93</v>
      </c>
      <c r="AQ5" s="92"/>
      <c r="AR5" s="93"/>
      <c r="AS5" s="84" t="s">
        <v>31</v>
      </c>
      <c r="AT5" s="85"/>
      <c r="AU5" s="86"/>
      <c r="AV5" s="84" t="s">
        <v>53</v>
      </c>
      <c r="AW5" s="85"/>
      <c r="AX5" s="86"/>
      <c r="AY5" s="85" t="s">
        <v>32</v>
      </c>
      <c r="AZ5" s="85"/>
      <c r="BA5" s="86"/>
      <c r="BB5" s="84" t="s">
        <v>54</v>
      </c>
      <c r="BC5" s="85"/>
      <c r="BD5" s="86"/>
      <c r="BE5" s="84" t="s">
        <v>55</v>
      </c>
      <c r="BF5" s="85"/>
      <c r="BG5" s="86"/>
      <c r="BH5" s="85" t="s">
        <v>95</v>
      </c>
      <c r="BI5" s="85"/>
      <c r="BJ5" s="85"/>
      <c r="BK5" s="84" t="s">
        <v>36</v>
      </c>
      <c r="BL5" s="85"/>
      <c r="BM5" s="86"/>
      <c r="BN5" s="84" t="s">
        <v>56</v>
      </c>
      <c r="BO5" s="85"/>
      <c r="BP5" s="85"/>
      <c r="BQ5" s="84" t="s">
        <v>100</v>
      </c>
      <c r="BR5" s="85"/>
      <c r="BS5" s="86"/>
      <c r="BT5" s="85" t="s">
        <v>45</v>
      </c>
      <c r="BU5" s="85"/>
      <c r="BV5" s="116">
        <v>250102</v>
      </c>
      <c r="BW5" s="118" t="s">
        <v>99</v>
      </c>
      <c r="BX5" s="85"/>
      <c r="BY5" s="85"/>
      <c r="BZ5" s="118" t="s">
        <v>97</v>
      </c>
      <c r="CA5" s="85"/>
      <c r="CB5" s="86"/>
      <c r="CC5" s="94" t="s">
        <v>58</v>
      </c>
      <c r="CD5" s="85"/>
      <c r="CE5" s="85"/>
      <c r="CF5" s="94" t="s">
        <v>59</v>
      </c>
      <c r="CG5" s="85"/>
      <c r="CH5" s="86"/>
      <c r="CI5" s="95" t="s">
        <v>107</v>
      </c>
      <c r="CJ5" s="85"/>
      <c r="CK5" s="86"/>
      <c r="CL5" s="94" t="s">
        <v>106</v>
      </c>
      <c r="CM5" s="85"/>
      <c r="CN5" s="86"/>
      <c r="CO5" s="84" t="s">
        <v>111</v>
      </c>
      <c r="CP5" s="85"/>
      <c r="CQ5" s="86"/>
      <c r="CR5" s="84" t="s">
        <v>82</v>
      </c>
      <c r="CS5" s="85"/>
      <c r="CT5" s="86"/>
      <c r="CU5" s="84" t="s">
        <v>103</v>
      </c>
      <c r="CV5" s="85"/>
      <c r="CW5" s="86"/>
      <c r="CX5" s="94" t="s">
        <v>91</v>
      </c>
      <c r="CY5" s="85"/>
      <c r="CZ5" s="85"/>
      <c r="DA5" s="97" t="s">
        <v>60</v>
      </c>
      <c r="DB5" s="98"/>
      <c r="DC5" s="99"/>
    </row>
    <row r="6" spans="1:108" s="115" customFormat="1" ht="21.75" customHeight="1" thickBot="1">
      <c r="A6" s="101"/>
      <c r="B6" s="114"/>
      <c r="C6" s="102"/>
      <c r="D6" s="103" t="s">
        <v>33</v>
      </c>
      <c r="E6" s="104"/>
      <c r="F6" s="103" t="s">
        <v>104</v>
      </c>
      <c r="G6" s="103"/>
      <c r="H6" s="103"/>
      <c r="I6" s="107"/>
      <c r="J6" s="105" t="s">
        <v>86</v>
      </c>
      <c r="K6" s="103"/>
      <c r="L6" s="102"/>
      <c r="M6" s="103" t="s">
        <v>24</v>
      </c>
      <c r="N6" s="104"/>
      <c r="O6" s="103"/>
      <c r="P6" s="103" t="s">
        <v>25</v>
      </c>
      <c r="Q6" s="103"/>
      <c r="R6" s="102"/>
      <c r="S6" s="126">
        <v>60702</v>
      </c>
      <c r="T6" s="104"/>
      <c r="U6" s="102"/>
      <c r="V6" s="105">
        <v>90200</v>
      </c>
      <c r="W6" s="104"/>
      <c r="X6" s="103" t="s">
        <v>43</v>
      </c>
      <c r="Y6" s="103"/>
      <c r="Z6" s="103"/>
      <c r="AA6" s="102" t="s">
        <v>26</v>
      </c>
      <c r="AB6" s="103"/>
      <c r="AC6" s="104"/>
      <c r="AD6" s="102"/>
      <c r="AE6" s="126">
        <v>91209</v>
      </c>
      <c r="AF6" s="104"/>
      <c r="AG6" s="102"/>
      <c r="AH6" s="105">
        <v>90405</v>
      </c>
      <c r="AI6" s="106">
        <v>90406</v>
      </c>
      <c r="AJ6" s="102" t="s">
        <v>35</v>
      </c>
      <c r="AK6" s="102"/>
      <c r="AL6" s="104"/>
      <c r="AM6" s="107"/>
      <c r="AN6" s="103" t="s">
        <v>39</v>
      </c>
      <c r="AO6" s="104"/>
      <c r="AP6" s="108"/>
      <c r="AQ6" s="109" t="s">
        <v>41</v>
      </c>
      <c r="AR6" s="110"/>
      <c r="AS6" s="102"/>
      <c r="AT6" s="103" t="s">
        <v>27</v>
      </c>
      <c r="AU6" s="104"/>
      <c r="AV6" s="119" t="s">
        <v>94</v>
      </c>
      <c r="AW6" s="103"/>
      <c r="AX6" s="104"/>
      <c r="AY6" s="103"/>
      <c r="AZ6" s="103" t="s">
        <v>28</v>
      </c>
      <c r="BA6" s="104"/>
      <c r="BB6" s="102"/>
      <c r="BC6" s="103" t="s">
        <v>29</v>
      </c>
      <c r="BD6" s="104"/>
      <c r="BE6" s="102"/>
      <c r="BF6" s="103" t="s">
        <v>30</v>
      </c>
      <c r="BG6" s="104"/>
      <c r="BH6" s="119" t="s">
        <v>96</v>
      </c>
      <c r="BI6" s="105"/>
      <c r="BJ6" s="104"/>
      <c r="BK6" s="102" t="s">
        <v>38</v>
      </c>
      <c r="BL6" s="103"/>
      <c r="BM6" s="104"/>
      <c r="BN6" s="102" t="s">
        <v>44</v>
      </c>
      <c r="BO6" s="103"/>
      <c r="BP6" s="103"/>
      <c r="BQ6" s="177">
        <v>250313</v>
      </c>
      <c r="BR6" s="121"/>
      <c r="BS6" s="131"/>
      <c r="BT6" s="121" t="s">
        <v>57</v>
      </c>
      <c r="BU6" s="121"/>
      <c r="BV6" s="142">
        <v>210105</v>
      </c>
      <c r="BW6" s="150" t="s">
        <v>98</v>
      </c>
      <c r="BX6" s="141"/>
      <c r="BY6" s="141"/>
      <c r="BZ6" s="140"/>
      <c r="CA6" s="126">
        <v>250344</v>
      </c>
      <c r="CB6" s="104"/>
      <c r="CC6" s="111" t="s">
        <v>37</v>
      </c>
      <c r="CD6" s="112"/>
      <c r="CE6" s="112"/>
      <c r="CF6" s="111" t="s">
        <v>40</v>
      </c>
      <c r="CG6" s="113"/>
      <c r="CH6" s="104"/>
      <c r="CI6" s="129" t="s">
        <v>108</v>
      </c>
      <c r="CJ6" s="130"/>
      <c r="CK6" s="104"/>
      <c r="CL6" s="228" t="s">
        <v>109</v>
      </c>
      <c r="CM6" s="229"/>
      <c r="CN6" s="230"/>
      <c r="CO6" s="222" t="s">
        <v>112</v>
      </c>
      <c r="CP6" s="103"/>
      <c r="CQ6" s="181" t="s">
        <v>110</v>
      </c>
      <c r="CR6" s="120">
        <v>250315</v>
      </c>
      <c r="CS6" s="121"/>
      <c r="CT6" s="131"/>
      <c r="CU6" s="120">
        <v>250380</v>
      </c>
      <c r="CV6" s="121"/>
      <c r="CW6" s="131"/>
      <c r="CX6" s="132" t="s">
        <v>90</v>
      </c>
      <c r="CY6" s="130"/>
      <c r="CZ6" s="121"/>
      <c r="DA6" s="122"/>
      <c r="DB6" s="123"/>
      <c r="DC6" s="124"/>
      <c r="DD6" s="135"/>
    </row>
    <row r="7" spans="1:109" s="1" customFormat="1" ht="21" thickBot="1">
      <c r="A7" s="41"/>
      <c r="B7" s="59"/>
      <c r="C7" s="67" t="s">
        <v>21</v>
      </c>
      <c r="D7" s="68" t="s">
        <v>22</v>
      </c>
      <c r="E7" s="69" t="s">
        <v>0</v>
      </c>
      <c r="F7" s="67" t="s">
        <v>21</v>
      </c>
      <c r="G7" s="70" t="s">
        <v>22</v>
      </c>
      <c r="H7" s="69" t="s">
        <v>0</v>
      </c>
      <c r="I7" s="67" t="s">
        <v>21</v>
      </c>
      <c r="J7" s="69" t="s">
        <v>22</v>
      </c>
      <c r="K7" s="71" t="s">
        <v>0</v>
      </c>
      <c r="L7" s="67" t="s">
        <v>21</v>
      </c>
      <c r="M7" s="70" t="s">
        <v>22</v>
      </c>
      <c r="N7" s="69" t="s">
        <v>0</v>
      </c>
      <c r="O7" s="67" t="s">
        <v>21</v>
      </c>
      <c r="P7" s="70" t="s">
        <v>22</v>
      </c>
      <c r="Q7" s="76" t="s">
        <v>0</v>
      </c>
      <c r="R7" s="67" t="s">
        <v>21</v>
      </c>
      <c r="S7" s="70" t="s">
        <v>22</v>
      </c>
      <c r="T7" s="76" t="s">
        <v>0</v>
      </c>
      <c r="U7" s="72" t="s">
        <v>21</v>
      </c>
      <c r="V7" s="73" t="s">
        <v>22</v>
      </c>
      <c r="W7" s="74" t="s">
        <v>0</v>
      </c>
      <c r="X7" s="67" t="s">
        <v>21</v>
      </c>
      <c r="Y7" s="70" t="s">
        <v>22</v>
      </c>
      <c r="Z7" s="75" t="s">
        <v>0</v>
      </c>
      <c r="AA7" s="67" t="s">
        <v>21</v>
      </c>
      <c r="AB7" s="70" t="s">
        <v>22</v>
      </c>
      <c r="AC7" s="69" t="s">
        <v>0</v>
      </c>
      <c r="AD7" s="67" t="s">
        <v>21</v>
      </c>
      <c r="AE7" s="70" t="s">
        <v>22</v>
      </c>
      <c r="AF7" s="69" t="s">
        <v>0</v>
      </c>
      <c r="AG7" s="67" t="s">
        <v>21</v>
      </c>
      <c r="AH7" s="70" t="s">
        <v>22</v>
      </c>
      <c r="AI7" s="69" t="s">
        <v>0</v>
      </c>
      <c r="AJ7" s="67" t="s">
        <v>21</v>
      </c>
      <c r="AK7" s="70" t="s">
        <v>22</v>
      </c>
      <c r="AL7" s="69" t="s">
        <v>0</v>
      </c>
      <c r="AM7" s="67" t="s">
        <v>21</v>
      </c>
      <c r="AN7" s="70" t="s">
        <v>22</v>
      </c>
      <c r="AO7" s="69" t="s">
        <v>0</v>
      </c>
      <c r="AP7" s="68" t="s">
        <v>21</v>
      </c>
      <c r="AQ7" s="70" t="s">
        <v>22</v>
      </c>
      <c r="AR7" s="69" t="s">
        <v>0</v>
      </c>
      <c r="AS7" s="67" t="s">
        <v>21</v>
      </c>
      <c r="AT7" s="70" t="s">
        <v>22</v>
      </c>
      <c r="AU7" s="69" t="s">
        <v>0</v>
      </c>
      <c r="AV7" s="67" t="s">
        <v>21</v>
      </c>
      <c r="AW7" s="70" t="s">
        <v>22</v>
      </c>
      <c r="AX7" s="69" t="s">
        <v>0</v>
      </c>
      <c r="AY7" s="68" t="s">
        <v>21</v>
      </c>
      <c r="AZ7" s="70" t="s">
        <v>22</v>
      </c>
      <c r="BA7" s="69" t="s">
        <v>0</v>
      </c>
      <c r="BB7" s="67" t="s">
        <v>21</v>
      </c>
      <c r="BC7" s="70" t="s">
        <v>22</v>
      </c>
      <c r="BD7" s="69" t="s">
        <v>0</v>
      </c>
      <c r="BE7" s="68" t="s">
        <v>21</v>
      </c>
      <c r="BF7" s="70" t="s">
        <v>22</v>
      </c>
      <c r="BG7" s="69" t="s">
        <v>0</v>
      </c>
      <c r="BH7" s="67" t="s">
        <v>21</v>
      </c>
      <c r="BI7" s="70" t="s">
        <v>22</v>
      </c>
      <c r="BJ7" s="75" t="s">
        <v>0</v>
      </c>
      <c r="BK7" s="67" t="s">
        <v>21</v>
      </c>
      <c r="BL7" s="70" t="s">
        <v>22</v>
      </c>
      <c r="BM7" s="75" t="s">
        <v>0</v>
      </c>
      <c r="BN7" s="67" t="s">
        <v>21</v>
      </c>
      <c r="BO7" s="70" t="s">
        <v>22</v>
      </c>
      <c r="BP7" s="75" t="s">
        <v>0</v>
      </c>
      <c r="BQ7" s="127" t="s">
        <v>21</v>
      </c>
      <c r="BR7" s="73" t="s">
        <v>22</v>
      </c>
      <c r="BS7" s="74" t="s">
        <v>0</v>
      </c>
      <c r="BT7" s="176" t="s">
        <v>21</v>
      </c>
      <c r="BU7" s="190" t="s">
        <v>22</v>
      </c>
      <c r="BV7" s="186" t="s">
        <v>0</v>
      </c>
      <c r="BW7" s="127" t="s">
        <v>21</v>
      </c>
      <c r="BX7" s="73" t="s">
        <v>22</v>
      </c>
      <c r="BY7" s="128" t="s">
        <v>0</v>
      </c>
      <c r="BZ7" s="72" t="s">
        <v>21</v>
      </c>
      <c r="CA7" s="73" t="s">
        <v>22</v>
      </c>
      <c r="CB7" s="128" t="s">
        <v>0</v>
      </c>
      <c r="CC7" s="72" t="s">
        <v>21</v>
      </c>
      <c r="CD7" s="73" t="s">
        <v>22</v>
      </c>
      <c r="CE7" s="128" t="s">
        <v>0</v>
      </c>
      <c r="CF7" s="68" t="s">
        <v>21</v>
      </c>
      <c r="CG7" s="70" t="s">
        <v>22</v>
      </c>
      <c r="CH7" s="69" t="s">
        <v>0</v>
      </c>
      <c r="CI7" s="174" t="s">
        <v>21</v>
      </c>
      <c r="CJ7" s="175" t="s">
        <v>22</v>
      </c>
      <c r="CK7" s="176" t="s">
        <v>0</v>
      </c>
      <c r="CL7" s="72" t="s">
        <v>21</v>
      </c>
      <c r="CM7" s="73" t="s">
        <v>22</v>
      </c>
      <c r="CN7" s="74" t="s">
        <v>0</v>
      </c>
      <c r="CO7" s="168" t="s">
        <v>21</v>
      </c>
      <c r="CP7" s="134" t="s">
        <v>22</v>
      </c>
      <c r="CQ7" s="169" t="s">
        <v>0</v>
      </c>
      <c r="CR7" s="72" t="s">
        <v>21</v>
      </c>
      <c r="CS7" s="211" t="s">
        <v>22</v>
      </c>
      <c r="CT7" s="212" t="s">
        <v>0</v>
      </c>
      <c r="CU7" s="72" t="s">
        <v>21</v>
      </c>
      <c r="CV7" s="138" t="s">
        <v>22</v>
      </c>
      <c r="CW7" s="74" t="s">
        <v>0</v>
      </c>
      <c r="CX7" s="72" t="s">
        <v>21</v>
      </c>
      <c r="CY7" s="73" t="s">
        <v>22</v>
      </c>
      <c r="CZ7" s="211" t="s">
        <v>0</v>
      </c>
      <c r="DA7" s="72" t="s">
        <v>21</v>
      </c>
      <c r="DB7" s="73" t="s">
        <v>22</v>
      </c>
      <c r="DC7" s="74" t="s">
        <v>0</v>
      </c>
      <c r="DD7" s="12"/>
      <c r="DE7" s="12"/>
    </row>
    <row r="8" spans="1:109" s="1" customFormat="1" ht="20.25">
      <c r="A8" s="66" t="s">
        <v>1</v>
      </c>
      <c r="B8" s="54" t="s">
        <v>62</v>
      </c>
      <c r="C8" s="5">
        <v>490.4</v>
      </c>
      <c r="D8" s="2">
        <v>437.009</v>
      </c>
      <c r="E8" s="29">
        <f aca="true" t="shared" si="0" ref="E8:E29">(D8/C8)*100</f>
        <v>89.11276508972267</v>
      </c>
      <c r="F8" s="5"/>
      <c r="G8" s="4"/>
      <c r="H8" s="31"/>
      <c r="I8" s="5"/>
      <c r="J8" s="4"/>
      <c r="K8" s="29"/>
      <c r="L8" s="5">
        <v>991.8</v>
      </c>
      <c r="M8" s="4">
        <v>906.513</v>
      </c>
      <c r="N8" s="29">
        <f aca="true" t="shared" si="1" ref="N8:N15">(M8/L8)*100</f>
        <v>91.40078644888084</v>
      </c>
      <c r="O8" s="34"/>
      <c r="P8" s="36"/>
      <c r="Q8" s="23"/>
      <c r="R8" s="5">
        <v>62.7</v>
      </c>
      <c r="S8" s="4">
        <v>61.7</v>
      </c>
      <c r="T8" s="3">
        <f>(S8/R8)*100</f>
        <v>98.40510366826156</v>
      </c>
      <c r="U8" s="21"/>
      <c r="V8" s="4"/>
      <c r="W8" s="3"/>
      <c r="X8" s="5">
        <v>1</v>
      </c>
      <c r="Y8" s="4">
        <v>1</v>
      </c>
      <c r="Z8" s="2">
        <f aca="true" t="shared" si="2" ref="Z8:Z13">(Y8/X8)*100</f>
        <v>100</v>
      </c>
      <c r="AA8" s="5"/>
      <c r="AB8" s="4"/>
      <c r="AC8" s="3"/>
      <c r="AD8" s="5"/>
      <c r="AE8" s="4"/>
      <c r="AF8" s="3"/>
      <c r="AG8" s="5"/>
      <c r="AH8" s="4"/>
      <c r="AI8" s="3"/>
      <c r="AJ8" s="5"/>
      <c r="AK8" s="4"/>
      <c r="AL8" s="3"/>
      <c r="AM8" s="5"/>
      <c r="AN8" s="4"/>
      <c r="AO8" s="3"/>
      <c r="AP8" s="5">
        <v>0.00212</v>
      </c>
      <c r="AQ8" s="4"/>
      <c r="AR8" s="146">
        <f>(AQ8/AP8)*100</f>
        <v>0</v>
      </c>
      <c r="AS8" s="5"/>
      <c r="AT8" s="4"/>
      <c r="AU8" s="3"/>
      <c r="AV8" s="5">
        <v>47.837</v>
      </c>
      <c r="AW8" s="4">
        <v>42.351</v>
      </c>
      <c r="AX8" s="3">
        <f>(AW8/AV8)*100</f>
        <v>88.53188954156823</v>
      </c>
      <c r="AY8" s="43">
        <v>243.99788</v>
      </c>
      <c r="AZ8" s="4">
        <v>222.394</v>
      </c>
      <c r="BA8" s="3">
        <f aca="true" t="shared" si="3" ref="BA8:BA29">(AZ8/AY8)*100</f>
        <v>91.1458738903797</v>
      </c>
      <c r="BB8" s="5"/>
      <c r="BC8" s="4"/>
      <c r="BD8" s="3"/>
      <c r="BE8" s="5">
        <v>16.5</v>
      </c>
      <c r="BF8" s="4">
        <v>7.61</v>
      </c>
      <c r="BG8" s="29">
        <f>(BF8/BE8)*100</f>
        <v>46.121212121212125</v>
      </c>
      <c r="BH8" s="5"/>
      <c r="BI8" s="4"/>
      <c r="BJ8" s="3"/>
      <c r="BK8" s="5"/>
      <c r="BL8" s="4"/>
      <c r="BM8" s="3"/>
      <c r="BN8" s="34"/>
      <c r="BO8" s="36"/>
      <c r="BP8" s="20"/>
      <c r="BQ8" s="171"/>
      <c r="BR8" s="171"/>
      <c r="BS8" s="173"/>
      <c r="BT8" s="34">
        <v>0.3</v>
      </c>
      <c r="BU8" s="36">
        <v>0</v>
      </c>
      <c r="BV8" s="42">
        <f>(BU8/BT8)*100</f>
        <v>0</v>
      </c>
      <c r="BW8" s="21">
        <v>2</v>
      </c>
      <c r="BX8" s="4">
        <v>2</v>
      </c>
      <c r="BY8" s="163">
        <f>(BX8/BW8)*100</f>
        <v>100</v>
      </c>
      <c r="BZ8" s="5"/>
      <c r="CA8" s="4"/>
      <c r="CB8" s="3"/>
      <c r="CC8" s="178">
        <v>332.7</v>
      </c>
      <c r="CD8" s="178">
        <v>301.1626</v>
      </c>
      <c r="CE8" s="35">
        <f aca="true" t="shared" si="4" ref="CE8:CE29">(CD8/CC8)*100</f>
        <v>90.52076946197775</v>
      </c>
      <c r="CF8" s="22"/>
      <c r="CG8" s="22"/>
      <c r="CH8" s="172"/>
      <c r="CI8" s="34"/>
      <c r="CJ8" s="36"/>
      <c r="CK8" s="20"/>
      <c r="CL8" s="21"/>
      <c r="CM8" s="21"/>
      <c r="CN8" s="2"/>
      <c r="CO8" s="34"/>
      <c r="CP8" s="36"/>
      <c r="CQ8" s="20"/>
      <c r="CR8" s="225"/>
      <c r="CS8" s="213"/>
      <c r="CT8" s="40"/>
      <c r="CU8" s="156">
        <v>34.84223</v>
      </c>
      <c r="CV8" s="218">
        <v>34.84223</v>
      </c>
      <c r="CW8" s="20">
        <f>(CV8/CU8)*100</f>
        <v>100</v>
      </c>
      <c r="CX8" s="5">
        <v>34.84223</v>
      </c>
      <c r="CY8" s="21">
        <v>34.842</v>
      </c>
      <c r="CZ8" s="210">
        <f>CY8/CX8*100</f>
        <v>99.99933988151733</v>
      </c>
      <c r="DA8" s="227">
        <f>C8+F8+I8+L8+O8+R8+U8+X8+AA8+AD8+AG8+AJ8+AM8+AP8+AS8+AV8+AY8+BB8+BE8+BK8+BN8+BT8+BW8+BZ8+CX8+CO8</f>
        <v>1891.37923</v>
      </c>
      <c r="DB8" s="227">
        <f>D8+G8+J8+M8+P8+S8+V8+Y8+AB8+AE8+AH8+AK8+AN8+AQ8+AT8+AW8+AZ8+BC8+BF8+BL8+BO8+BU8+BX8+CA8+CY8+CP8</f>
        <v>1715.4189999999999</v>
      </c>
      <c r="DC8" s="3">
        <f aca="true" t="shared" si="5" ref="DC8:DC29">(DB8/DA8)*100</f>
        <v>90.69672399860286</v>
      </c>
      <c r="DD8" s="136"/>
      <c r="DE8" s="12"/>
    </row>
    <row r="9" spans="1:109" s="1" customFormat="1" ht="20.25">
      <c r="A9" s="66" t="s">
        <v>2</v>
      </c>
      <c r="B9" s="77" t="s">
        <v>63</v>
      </c>
      <c r="C9" s="8">
        <v>416.3</v>
      </c>
      <c r="D9" s="11">
        <v>344.4644</v>
      </c>
      <c r="E9" s="3">
        <f t="shared" si="0"/>
        <v>82.74427095844344</v>
      </c>
      <c r="F9" s="8"/>
      <c r="G9" s="9"/>
      <c r="H9" s="7"/>
      <c r="I9" s="8"/>
      <c r="J9" s="9"/>
      <c r="K9" s="29"/>
      <c r="L9" s="8">
        <v>863.1</v>
      </c>
      <c r="M9" s="9">
        <v>726.13568</v>
      </c>
      <c r="N9" s="37">
        <f t="shared" si="1"/>
        <v>84.1311180627969</v>
      </c>
      <c r="O9" s="8"/>
      <c r="P9" s="9"/>
      <c r="Q9" s="2"/>
      <c r="R9" s="8"/>
      <c r="S9" s="9"/>
      <c r="T9" s="27"/>
      <c r="U9" s="21"/>
      <c r="V9" s="4"/>
      <c r="W9" s="3"/>
      <c r="X9" s="8">
        <v>3</v>
      </c>
      <c r="Y9" s="4">
        <v>1.9491</v>
      </c>
      <c r="Z9" s="2">
        <f t="shared" si="2"/>
        <v>64.97</v>
      </c>
      <c r="AA9" s="8"/>
      <c r="AB9" s="9"/>
      <c r="AC9" s="3"/>
      <c r="AD9" s="8"/>
      <c r="AE9" s="9"/>
      <c r="AF9" s="3"/>
      <c r="AG9" s="8"/>
      <c r="AH9" s="9"/>
      <c r="AI9" s="3"/>
      <c r="AJ9" s="8"/>
      <c r="AK9" s="9"/>
      <c r="AL9" s="3"/>
      <c r="AM9" s="8"/>
      <c r="AN9" s="9"/>
      <c r="AO9" s="3"/>
      <c r="AP9" s="8">
        <v>49.1</v>
      </c>
      <c r="AQ9" s="9">
        <v>38.57639</v>
      </c>
      <c r="AR9" s="3">
        <f aca="true" t="shared" si="6" ref="AR9:AR26">(AQ9/AP9)*100</f>
        <v>78.56698574338085</v>
      </c>
      <c r="AS9" s="8"/>
      <c r="AT9" s="4"/>
      <c r="AU9" s="3"/>
      <c r="AV9" s="8">
        <v>50</v>
      </c>
      <c r="AW9" s="9">
        <v>32.75575</v>
      </c>
      <c r="AX9" s="3">
        <f>(AW9/AV9)*100</f>
        <v>65.5115</v>
      </c>
      <c r="AY9" s="43">
        <v>165.7</v>
      </c>
      <c r="AZ9" s="9">
        <v>125.98712</v>
      </c>
      <c r="BA9" s="3">
        <f t="shared" si="3"/>
        <v>76.03326493663248</v>
      </c>
      <c r="BB9" s="8"/>
      <c r="BC9" s="9"/>
      <c r="BD9" s="3"/>
      <c r="BE9" s="8"/>
      <c r="BF9" s="9"/>
      <c r="BG9" s="29"/>
      <c r="BH9" s="8"/>
      <c r="BI9" s="9"/>
      <c r="BJ9" s="29"/>
      <c r="BK9" s="8"/>
      <c r="BL9" s="9"/>
      <c r="BM9" s="29"/>
      <c r="BN9" s="8"/>
      <c r="BO9" s="9"/>
      <c r="BP9" s="3"/>
      <c r="BQ9" s="143"/>
      <c r="BR9" s="143"/>
      <c r="BS9" s="189" t="e">
        <f>(BR9/BQ9)*100</f>
        <v>#DIV/0!</v>
      </c>
      <c r="BT9" s="8"/>
      <c r="BU9" s="9"/>
      <c r="BV9" s="37"/>
      <c r="BW9" s="43"/>
      <c r="BX9" s="9"/>
      <c r="BY9" s="188" t="e">
        <f>(BX9/BW9)*100</f>
        <v>#DIV/0!</v>
      </c>
      <c r="BZ9" s="8"/>
      <c r="CA9" s="9"/>
      <c r="CB9" s="3"/>
      <c r="CC9" s="178">
        <v>817.7</v>
      </c>
      <c r="CD9" s="178">
        <v>722.41842</v>
      </c>
      <c r="CE9" s="31">
        <f t="shared" si="4"/>
        <v>88.34761159349394</v>
      </c>
      <c r="CF9" s="43"/>
      <c r="CG9" s="43"/>
      <c r="CH9" s="2"/>
      <c r="CI9" s="8"/>
      <c r="CJ9" s="9"/>
      <c r="CK9" s="147" t="e">
        <f>(CJ9/CI9)*100</f>
        <v>#DIV/0!</v>
      </c>
      <c r="CL9" s="43"/>
      <c r="CM9" s="21"/>
      <c r="CN9" s="2"/>
      <c r="CO9" s="8">
        <v>103.8</v>
      </c>
      <c r="CP9" s="9">
        <v>75</v>
      </c>
      <c r="CQ9" s="7">
        <f aca="true" t="shared" si="7" ref="CQ9:CQ26">(CP9/CO9)*100</f>
        <v>72.25433526011561</v>
      </c>
      <c r="CR9" s="226"/>
      <c r="CS9" s="214"/>
      <c r="CT9" s="216"/>
      <c r="CU9" s="157">
        <v>28.4155</v>
      </c>
      <c r="CV9" s="219">
        <v>28.4155</v>
      </c>
      <c r="CW9" s="31">
        <f>(CV9/CU9)*100</f>
        <v>100</v>
      </c>
      <c r="CX9" s="8">
        <v>28.4155</v>
      </c>
      <c r="CY9" s="8">
        <v>28.4155</v>
      </c>
      <c r="CZ9" s="210">
        <f aca="true" t="shared" si="8" ref="CZ9:CZ26">CY9/CX9*100</f>
        <v>100</v>
      </c>
      <c r="DA9" s="10">
        <f>C9+F9+I9+L9+O9+R9+U9+X9+AA9+AD9+AG9+AJ9+AM9+AP9+AS9+AV9+AY9+BB9+BE9+BK9+BN9+BT9+BW9+BZ9+CX9</f>
        <v>1575.6155</v>
      </c>
      <c r="DB9" s="10">
        <f>D9+G9+J9+M9+P9+S9+V9+Y9+AB9+AE9+AH9+AK9+AN9+AQ9+AT9+AW9+AZ9+BC9+BF9+BL9+BO9+BU9+BX9+CA9+CY9</f>
        <v>1298.28394</v>
      </c>
      <c r="DC9" s="7">
        <f t="shared" si="5"/>
        <v>82.39852552859502</v>
      </c>
      <c r="DD9" s="136"/>
      <c r="DE9" s="12"/>
    </row>
    <row r="10" spans="1:109" s="1" customFormat="1" ht="20.25">
      <c r="A10" s="66" t="s">
        <v>3</v>
      </c>
      <c r="B10" s="78" t="s">
        <v>64</v>
      </c>
      <c r="C10" s="8">
        <v>444.701</v>
      </c>
      <c r="D10" s="11">
        <v>348.62359</v>
      </c>
      <c r="E10" s="3">
        <f t="shared" si="0"/>
        <v>78.39505420496018</v>
      </c>
      <c r="F10" s="8"/>
      <c r="G10" s="9"/>
      <c r="H10" s="7"/>
      <c r="I10" s="8"/>
      <c r="J10" s="9"/>
      <c r="K10" s="3"/>
      <c r="L10" s="8">
        <v>85.5</v>
      </c>
      <c r="M10" s="9">
        <v>30.73013</v>
      </c>
      <c r="N10" s="37">
        <f t="shared" si="1"/>
        <v>35.94167251461988</v>
      </c>
      <c r="O10" s="8"/>
      <c r="P10" s="9"/>
      <c r="Q10" s="2"/>
      <c r="R10" s="8"/>
      <c r="S10" s="9"/>
      <c r="T10" s="27"/>
      <c r="U10" s="21"/>
      <c r="V10" s="4"/>
      <c r="W10" s="3"/>
      <c r="X10" s="8">
        <v>15</v>
      </c>
      <c r="Y10" s="4">
        <v>12.35</v>
      </c>
      <c r="Z10" s="2">
        <f t="shared" si="2"/>
        <v>82.33333333333334</v>
      </c>
      <c r="AA10" s="8"/>
      <c r="AB10" s="9"/>
      <c r="AC10" s="3"/>
      <c r="AD10" s="8"/>
      <c r="AE10" s="9"/>
      <c r="AF10" s="3"/>
      <c r="AG10" s="8"/>
      <c r="AH10" s="9"/>
      <c r="AI10" s="3"/>
      <c r="AJ10" s="8"/>
      <c r="AK10" s="9"/>
      <c r="AL10" s="3"/>
      <c r="AM10" s="8"/>
      <c r="AN10" s="9"/>
      <c r="AO10" s="3"/>
      <c r="AP10" s="8"/>
      <c r="AQ10" s="9"/>
      <c r="AR10" s="146" t="e">
        <f t="shared" si="6"/>
        <v>#DIV/0!</v>
      </c>
      <c r="AS10" s="8"/>
      <c r="AT10" s="4"/>
      <c r="AU10" s="3"/>
      <c r="AV10" s="8">
        <v>65.2</v>
      </c>
      <c r="AW10" s="9">
        <v>40.6867</v>
      </c>
      <c r="AX10" s="3">
        <f>(AW10/AV10)*100</f>
        <v>62.40291411042945</v>
      </c>
      <c r="AY10" s="43">
        <v>113.5</v>
      </c>
      <c r="AZ10" s="9">
        <v>88.63003</v>
      </c>
      <c r="BA10" s="3">
        <f t="shared" si="3"/>
        <v>78.08813215859031</v>
      </c>
      <c r="BB10" s="8"/>
      <c r="BC10" s="9"/>
      <c r="BD10" s="3"/>
      <c r="BE10" s="8">
        <v>5</v>
      </c>
      <c r="BF10" s="9">
        <v>1.35</v>
      </c>
      <c r="BG10" s="29">
        <f>(BF10/BE10)*100</f>
        <v>27</v>
      </c>
      <c r="BH10" s="8"/>
      <c r="BI10" s="9"/>
      <c r="BJ10" s="153" t="e">
        <f>(BI10/BH10)*100</f>
        <v>#DIV/0!</v>
      </c>
      <c r="BK10" s="8"/>
      <c r="BL10" s="9"/>
      <c r="BM10" s="3"/>
      <c r="BN10" s="8"/>
      <c r="BO10" s="9"/>
      <c r="BP10" s="3"/>
      <c r="BQ10" s="143"/>
      <c r="BR10" s="143"/>
      <c r="BS10" s="173"/>
      <c r="BT10" s="8"/>
      <c r="BU10" s="9"/>
      <c r="BV10" s="191" t="e">
        <f aca="true" t="shared" si="9" ref="BV10:BV26">(BU10/BT10)*100</f>
        <v>#DIV/0!</v>
      </c>
      <c r="BW10" s="43">
        <v>1</v>
      </c>
      <c r="BX10" s="9">
        <v>1</v>
      </c>
      <c r="BY10" s="163">
        <f>(BX10/BW10)*100</f>
        <v>100</v>
      </c>
      <c r="BZ10" s="184"/>
      <c r="CA10" s="185"/>
      <c r="CB10" s="3"/>
      <c r="CC10" s="178">
        <v>119.3</v>
      </c>
      <c r="CD10" s="178">
        <v>29.5237</v>
      </c>
      <c r="CE10" s="31">
        <f t="shared" si="4"/>
        <v>24.747443419949708</v>
      </c>
      <c r="CF10" s="43">
        <v>25.2</v>
      </c>
      <c r="CG10" s="43">
        <v>25.2</v>
      </c>
      <c r="CH10" s="31">
        <f>(CG10/CF10)*100</f>
        <v>100</v>
      </c>
      <c r="CI10" s="8"/>
      <c r="CJ10" s="9"/>
      <c r="CK10" s="147"/>
      <c r="CL10" s="43"/>
      <c r="CM10" s="21"/>
      <c r="CN10" s="2"/>
      <c r="CO10" s="8"/>
      <c r="CP10" s="9"/>
      <c r="CQ10" s="7"/>
      <c r="CR10" s="226"/>
      <c r="CS10" s="214"/>
      <c r="CT10" s="216"/>
      <c r="CU10" s="157"/>
      <c r="CV10" s="220"/>
      <c r="CW10" s="31"/>
      <c r="CX10" s="8">
        <v>25.6</v>
      </c>
      <c r="CY10" s="43">
        <v>25.51159</v>
      </c>
      <c r="CZ10" s="210">
        <f t="shared" si="8"/>
        <v>99.6546484375</v>
      </c>
      <c r="DA10" s="10">
        <f>C10+F10+I10+L10+O10+R10+U10+X10+AA10+AD10+AG10+AJ10+AM10+AP10+AS10+AV10+AY10+BB10+BE10+BK10+BN10+BT10+BW10+BZ10+CX10+CF10</f>
        <v>780.7010000000001</v>
      </c>
      <c r="DB10" s="10">
        <f>D10+G10+J10+M10+P10+S10+V10+Y10+AB10+AE10+AH10+AK10+AN10+AQ10+AT10+AW10+AZ10+BC10+BF10+BL10+BO10+BU10+BX10+CA10+CY10+CG10</f>
        <v>574.08204</v>
      </c>
      <c r="DC10" s="7">
        <f t="shared" si="5"/>
        <v>73.53417505549498</v>
      </c>
      <c r="DD10" s="136"/>
      <c r="DE10" s="12"/>
    </row>
    <row r="11" spans="1:109" s="1" customFormat="1" ht="20.25">
      <c r="A11" s="66" t="s">
        <v>4</v>
      </c>
      <c r="B11" s="78" t="s">
        <v>65</v>
      </c>
      <c r="C11" s="8">
        <v>268.382</v>
      </c>
      <c r="D11" s="11">
        <v>220.75183</v>
      </c>
      <c r="E11" s="3">
        <f t="shared" si="0"/>
        <v>82.25284482565895</v>
      </c>
      <c r="F11" s="8"/>
      <c r="G11" s="9"/>
      <c r="H11" s="7"/>
      <c r="I11" s="8"/>
      <c r="J11" s="9"/>
      <c r="K11" s="3"/>
      <c r="L11" s="8">
        <v>436.337</v>
      </c>
      <c r="M11" s="9">
        <v>387.16599</v>
      </c>
      <c r="N11" s="37">
        <f t="shared" si="1"/>
        <v>88.73095566041845</v>
      </c>
      <c r="O11" s="8"/>
      <c r="P11" s="9"/>
      <c r="Q11" s="2"/>
      <c r="R11" s="8">
        <v>20</v>
      </c>
      <c r="S11" s="9">
        <v>17.25257</v>
      </c>
      <c r="T11" s="3">
        <f>(S11/R11)*100</f>
        <v>86.26284999999999</v>
      </c>
      <c r="U11" s="21"/>
      <c r="V11" s="4"/>
      <c r="W11" s="3"/>
      <c r="X11" s="8">
        <v>1</v>
      </c>
      <c r="Y11" s="4">
        <v>0.65</v>
      </c>
      <c r="Z11" s="2">
        <f t="shared" si="2"/>
        <v>65</v>
      </c>
      <c r="AA11" s="8"/>
      <c r="AB11" s="9"/>
      <c r="AC11" s="3"/>
      <c r="AD11" s="8"/>
      <c r="AE11" s="9"/>
      <c r="AF11" s="3"/>
      <c r="AG11" s="8"/>
      <c r="AH11" s="9"/>
      <c r="AI11" s="3"/>
      <c r="AJ11" s="8"/>
      <c r="AK11" s="9"/>
      <c r="AL11" s="3"/>
      <c r="AM11" s="8"/>
      <c r="AN11" s="9"/>
      <c r="AO11" s="3"/>
      <c r="AP11" s="8"/>
      <c r="AQ11" s="9"/>
      <c r="AR11" s="146" t="e">
        <f t="shared" si="6"/>
        <v>#DIV/0!</v>
      </c>
      <c r="AS11" s="8"/>
      <c r="AT11" s="4"/>
      <c r="AU11" s="3"/>
      <c r="AV11" s="8">
        <v>7.4</v>
      </c>
      <c r="AW11" s="9">
        <v>4.54384</v>
      </c>
      <c r="AX11" s="3">
        <f>(AW11/AV11)*100</f>
        <v>61.403243243243246</v>
      </c>
      <c r="AY11" s="43">
        <v>102.681</v>
      </c>
      <c r="AZ11" s="9">
        <v>90.53207</v>
      </c>
      <c r="BA11" s="3">
        <f t="shared" si="3"/>
        <v>88.16827845463135</v>
      </c>
      <c r="BB11" s="8"/>
      <c r="BC11" s="9"/>
      <c r="BD11" s="3"/>
      <c r="BE11" s="8"/>
      <c r="BF11" s="9"/>
      <c r="BG11" s="29"/>
      <c r="BH11" s="8"/>
      <c r="BI11" s="9"/>
      <c r="BJ11" s="3"/>
      <c r="BK11" s="8"/>
      <c r="BL11" s="9"/>
      <c r="BM11" s="3"/>
      <c r="BN11" s="8"/>
      <c r="BO11" s="9"/>
      <c r="BP11" s="3"/>
      <c r="BQ11" s="143"/>
      <c r="BR11" s="143"/>
      <c r="BS11" s="189" t="e">
        <f>(BR11/BQ11)*100</f>
        <v>#DIV/0!</v>
      </c>
      <c r="BT11" s="8"/>
      <c r="BU11" s="9"/>
      <c r="BV11" s="191" t="e">
        <f t="shared" si="9"/>
        <v>#DIV/0!</v>
      </c>
      <c r="BW11" s="43"/>
      <c r="BX11" s="9"/>
      <c r="BY11" s="164"/>
      <c r="BZ11" s="8"/>
      <c r="CA11" s="9"/>
      <c r="CB11" s="3"/>
      <c r="CC11" s="178">
        <v>418.8</v>
      </c>
      <c r="CD11" s="178">
        <v>418.8</v>
      </c>
      <c r="CE11" s="31">
        <f t="shared" si="4"/>
        <v>100</v>
      </c>
      <c r="CF11" s="21"/>
      <c r="CG11" s="21"/>
      <c r="CH11" s="2"/>
      <c r="CI11" s="8"/>
      <c r="CJ11" s="9"/>
      <c r="CK11" s="147"/>
      <c r="CL11" s="21"/>
      <c r="CM11" s="21"/>
      <c r="CN11" s="2"/>
      <c r="CO11" s="8">
        <v>112.5</v>
      </c>
      <c r="CP11" s="9">
        <v>54.3</v>
      </c>
      <c r="CQ11" s="7">
        <f t="shared" si="7"/>
        <v>48.266666666666666</v>
      </c>
      <c r="CR11" s="226">
        <v>25</v>
      </c>
      <c r="CS11" s="214">
        <v>25</v>
      </c>
      <c r="CT11" s="216">
        <f>(CS11/CR11)*100</f>
        <v>100</v>
      </c>
      <c r="CU11" s="157">
        <v>13.26689</v>
      </c>
      <c r="CV11" s="219">
        <v>13.26689</v>
      </c>
      <c r="CW11" s="31">
        <f>(CV11/CU11)*100</f>
        <v>100</v>
      </c>
      <c r="CX11" s="5">
        <v>13.26689</v>
      </c>
      <c r="CY11" s="5">
        <v>13.26689</v>
      </c>
      <c r="CZ11" s="210">
        <f t="shared" si="8"/>
        <v>100</v>
      </c>
      <c r="DA11" s="10">
        <f aca="true" t="shared" si="10" ref="DA11:DB26">C11+F11+I11+L11+O11+R11+U11+X11+AA11+AD11+AG11+AJ11+AM11+AP11+AS11+AV11+AY11+BB11+BE11+BK11+BN11+BT11+BW11+BZ11+CX11</f>
        <v>849.0668900000001</v>
      </c>
      <c r="DB11" s="10">
        <f t="shared" si="10"/>
        <v>734.16319</v>
      </c>
      <c r="DC11" s="7">
        <f t="shared" si="5"/>
        <v>86.46706150560175</v>
      </c>
      <c r="DD11" s="136"/>
      <c r="DE11" s="12"/>
    </row>
    <row r="12" spans="1:109" s="1" customFormat="1" ht="20.25">
      <c r="A12" s="66" t="s">
        <v>5</v>
      </c>
      <c r="B12" s="77" t="s">
        <v>66</v>
      </c>
      <c r="C12" s="8">
        <v>405.8885</v>
      </c>
      <c r="D12" s="11">
        <v>351.85668</v>
      </c>
      <c r="E12" s="3">
        <f t="shared" si="0"/>
        <v>86.68801407283033</v>
      </c>
      <c r="F12" s="8"/>
      <c r="G12" s="9"/>
      <c r="H12" s="7"/>
      <c r="I12" s="8"/>
      <c r="J12" s="9"/>
      <c r="K12" s="3"/>
      <c r="L12" s="8">
        <v>1310.8</v>
      </c>
      <c r="M12" s="9">
        <v>1126.94259</v>
      </c>
      <c r="N12" s="37">
        <f t="shared" si="1"/>
        <v>85.9736489166921</v>
      </c>
      <c r="O12" s="8"/>
      <c r="P12" s="9"/>
      <c r="Q12" s="2"/>
      <c r="R12" s="8"/>
      <c r="S12" s="9"/>
      <c r="T12" s="146" t="e">
        <f>(S12/R12)*100</f>
        <v>#DIV/0!</v>
      </c>
      <c r="U12" s="21"/>
      <c r="V12" s="4"/>
      <c r="W12" s="3"/>
      <c r="X12" s="8">
        <v>0.5</v>
      </c>
      <c r="Y12" s="4">
        <v>0</v>
      </c>
      <c r="Z12" s="2">
        <f t="shared" si="2"/>
        <v>0</v>
      </c>
      <c r="AA12" s="8"/>
      <c r="AB12" s="9"/>
      <c r="AC12" s="3"/>
      <c r="AD12" s="8"/>
      <c r="AE12" s="9"/>
      <c r="AF12" s="3"/>
      <c r="AG12" s="8"/>
      <c r="AH12" s="9"/>
      <c r="AI12" s="3"/>
      <c r="AJ12" s="8"/>
      <c r="AK12" s="9"/>
      <c r="AL12" s="3"/>
      <c r="AM12" s="8"/>
      <c r="AN12" s="9"/>
      <c r="AO12" s="3"/>
      <c r="AP12" s="8"/>
      <c r="AQ12" s="9"/>
      <c r="AR12" s="146" t="e">
        <f t="shared" si="6"/>
        <v>#DIV/0!</v>
      </c>
      <c r="AS12" s="8"/>
      <c r="AT12" s="4"/>
      <c r="AU12" s="3"/>
      <c r="AV12" s="8">
        <v>15</v>
      </c>
      <c r="AW12" s="9">
        <v>13.98346</v>
      </c>
      <c r="AX12" s="3">
        <f>(AW12/AV12)*100</f>
        <v>93.22306666666667</v>
      </c>
      <c r="AY12" s="43">
        <v>456.8</v>
      </c>
      <c r="AZ12" s="9">
        <v>355.82534</v>
      </c>
      <c r="BA12" s="29">
        <f t="shared" si="3"/>
        <v>77.89521453590193</v>
      </c>
      <c r="BB12" s="8"/>
      <c r="BC12" s="9"/>
      <c r="BD12" s="3"/>
      <c r="BE12" s="184">
        <v>77.5</v>
      </c>
      <c r="BF12" s="182">
        <v>73.79978</v>
      </c>
      <c r="BG12" s="29">
        <f>(BF12/BE12)*100</f>
        <v>95.22552258064516</v>
      </c>
      <c r="BH12" s="8"/>
      <c r="BI12" s="9"/>
      <c r="BJ12" s="3"/>
      <c r="BK12" s="8"/>
      <c r="BL12" s="9"/>
      <c r="BM12" s="3"/>
      <c r="BN12" s="8"/>
      <c r="BO12" s="9"/>
      <c r="BP12" s="3"/>
      <c r="BQ12" s="143"/>
      <c r="BR12" s="143"/>
      <c r="BS12" s="189" t="e">
        <f>(BR12/BQ12)*100</f>
        <v>#DIV/0!</v>
      </c>
      <c r="BT12" s="8"/>
      <c r="BU12" s="9"/>
      <c r="BV12" s="37"/>
      <c r="BW12" s="43"/>
      <c r="BX12" s="9"/>
      <c r="BY12" s="164"/>
      <c r="BZ12" s="8"/>
      <c r="CA12" s="9"/>
      <c r="CB12" s="3"/>
      <c r="CC12" s="178">
        <v>454.1</v>
      </c>
      <c r="CD12" s="178">
        <v>454.1</v>
      </c>
      <c r="CE12" s="31">
        <f t="shared" si="4"/>
        <v>100</v>
      </c>
      <c r="CF12" s="43">
        <v>111.7</v>
      </c>
      <c r="CG12" s="43">
        <v>111.7</v>
      </c>
      <c r="CH12" s="31">
        <f>(CG12/CF12)*100</f>
        <v>100</v>
      </c>
      <c r="CI12" s="8"/>
      <c r="CJ12" s="9"/>
      <c r="CK12" s="147"/>
      <c r="CL12" s="43"/>
      <c r="CM12" s="9"/>
      <c r="CN12" s="2"/>
      <c r="CO12" s="8">
        <v>318.6</v>
      </c>
      <c r="CP12" s="9">
        <v>185</v>
      </c>
      <c r="CQ12" s="7">
        <f t="shared" si="7"/>
        <v>58.06654111738857</v>
      </c>
      <c r="CR12" s="226">
        <v>95.1</v>
      </c>
      <c r="CS12" s="214">
        <v>95.1</v>
      </c>
      <c r="CT12" s="216">
        <f>(CS12/CR12)*100</f>
        <v>100</v>
      </c>
      <c r="CU12" s="157">
        <v>21.56034</v>
      </c>
      <c r="CV12" s="219">
        <v>21.56034</v>
      </c>
      <c r="CW12" s="31">
        <f>(CV12/CU12)*100</f>
        <v>100</v>
      </c>
      <c r="CX12" s="8">
        <v>21.56034</v>
      </c>
      <c r="CY12" s="8">
        <v>21.56034</v>
      </c>
      <c r="CZ12" s="210">
        <f t="shared" si="8"/>
        <v>100</v>
      </c>
      <c r="DA12" s="10">
        <f t="shared" si="10"/>
        <v>2288.04884</v>
      </c>
      <c r="DB12" s="10">
        <f t="shared" si="10"/>
        <v>1943.9681899999998</v>
      </c>
      <c r="DC12" s="7">
        <f t="shared" si="5"/>
        <v>84.96183105951532</v>
      </c>
      <c r="DD12" s="136"/>
      <c r="DE12" s="12"/>
    </row>
    <row r="13" spans="1:109" s="1" customFormat="1" ht="20.25">
      <c r="A13" s="66" t="s">
        <v>6</v>
      </c>
      <c r="B13" s="77" t="s">
        <v>67</v>
      </c>
      <c r="C13" s="8">
        <v>392</v>
      </c>
      <c r="D13" s="11">
        <v>308.55393</v>
      </c>
      <c r="E13" s="3">
        <f t="shared" si="0"/>
        <v>78.71273724489795</v>
      </c>
      <c r="F13" s="8"/>
      <c r="G13" s="9"/>
      <c r="H13" s="7"/>
      <c r="I13" s="8"/>
      <c r="J13" s="9"/>
      <c r="K13" s="3"/>
      <c r="L13" s="8">
        <v>1173.06</v>
      </c>
      <c r="M13" s="9">
        <v>1038.27853</v>
      </c>
      <c r="N13" s="37">
        <f t="shared" si="1"/>
        <v>88.51026631203861</v>
      </c>
      <c r="O13" s="8"/>
      <c r="P13" s="9"/>
      <c r="Q13" s="2"/>
      <c r="R13" s="8">
        <v>21.7</v>
      </c>
      <c r="S13" s="9">
        <v>18.11204</v>
      </c>
      <c r="T13" s="3">
        <f>(S13/R13)*100</f>
        <v>83.46562211981568</v>
      </c>
      <c r="U13" s="21"/>
      <c r="V13" s="4"/>
      <c r="W13" s="3"/>
      <c r="X13" s="8">
        <v>3.3</v>
      </c>
      <c r="Y13" s="4">
        <v>1.8</v>
      </c>
      <c r="Z13" s="2">
        <f t="shared" si="2"/>
        <v>54.545454545454554</v>
      </c>
      <c r="AA13" s="8"/>
      <c r="AB13" s="9"/>
      <c r="AC13" s="3"/>
      <c r="AD13" s="8"/>
      <c r="AE13" s="9"/>
      <c r="AF13" s="3"/>
      <c r="AG13" s="8"/>
      <c r="AH13" s="9"/>
      <c r="AI13" s="3"/>
      <c r="AJ13" s="8"/>
      <c r="AK13" s="9"/>
      <c r="AL13" s="3"/>
      <c r="AM13" s="8"/>
      <c r="AN13" s="9"/>
      <c r="AO13" s="3"/>
      <c r="AP13" s="8"/>
      <c r="AQ13" s="9"/>
      <c r="AR13" s="146" t="e">
        <f t="shared" si="6"/>
        <v>#DIV/0!</v>
      </c>
      <c r="AS13" s="8"/>
      <c r="AT13" s="4"/>
      <c r="AU13" s="3"/>
      <c r="AV13" s="8"/>
      <c r="AW13" s="9"/>
      <c r="AX13" s="3"/>
      <c r="AY13" s="43">
        <v>197.3</v>
      </c>
      <c r="AZ13" s="9">
        <v>165.29759</v>
      </c>
      <c r="BA13" s="3">
        <f t="shared" si="3"/>
        <v>83.7798226051698</v>
      </c>
      <c r="BB13" s="8"/>
      <c r="BC13" s="9"/>
      <c r="BD13" s="3"/>
      <c r="BE13" s="8">
        <v>2</v>
      </c>
      <c r="BF13" s="9">
        <v>2</v>
      </c>
      <c r="BG13" s="29">
        <f>(BF13/BE13)*100</f>
        <v>100</v>
      </c>
      <c r="BH13" s="8"/>
      <c r="BI13" s="9"/>
      <c r="BJ13" s="3"/>
      <c r="BK13" s="8"/>
      <c r="BL13" s="9"/>
      <c r="BM13" s="3"/>
      <c r="BN13" s="8"/>
      <c r="BO13" s="9"/>
      <c r="BP13" s="3"/>
      <c r="BQ13" s="143"/>
      <c r="BR13" s="143"/>
      <c r="BS13" s="189"/>
      <c r="BT13" s="8"/>
      <c r="BU13" s="9"/>
      <c r="BV13" s="191" t="e">
        <f t="shared" si="9"/>
        <v>#DIV/0!</v>
      </c>
      <c r="BW13" s="43"/>
      <c r="BX13" s="9"/>
      <c r="BY13" s="164"/>
      <c r="BZ13" s="8"/>
      <c r="CA13" s="9"/>
      <c r="CB13" s="3"/>
      <c r="CC13" s="178">
        <v>1031.9</v>
      </c>
      <c r="CD13" s="178">
        <v>976.48142</v>
      </c>
      <c r="CE13" s="31">
        <f t="shared" si="4"/>
        <v>94.62946215718576</v>
      </c>
      <c r="CF13" s="43"/>
      <c r="CG13" s="43"/>
      <c r="CH13" s="2"/>
      <c r="CI13" s="8"/>
      <c r="CJ13" s="9"/>
      <c r="CK13" s="147"/>
      <c r="CL13" s="6"/>
      <c r="CM13" s="9"/>
      <c r="CN13" s="2"/>
      <c r="CO13" s="8">
        <v>150</v>
      </c>
      <c r="CP13" s="9">
        <v>35</v>
      </c>
      <c r="CQ13" s="7">
        <f t="shared" si="7"/>
        <v>23.333333333333332</v>
      </c>
      <c r="CR13" s="226">
        <v>66.2</v>
      </c>
      <c r="CS13" s="214">
        <v>66.2</v>
      </c>
      <c r="CT13" s="216">
        <f>(CS13/CR13)*100</f>
        <v>100</v>
      </c>
      <c r="CU13" s="157">
        <v>20.51819</v>
      </c>
      <c r="CV13" s="219">
        <v>20.51819</v>
      </c>
      <c r="CW13" s="31">
        <f>(CV13/CU13)*100</f>
        <v>100</v>
      </c>
      <c r="CX13" s="8">
        <v>20.51819</v>
      </c>
      <c r="CY13" s="43">
        <v>20.518</v>
      </c>
      <c r="CZ13" s="210">
        <f t="shared" si="8"/>
        <v>99.99907399239407</v>
      </c>
      <c r="DA13" s="10">
        <f t="shared" si="10"/>
        <v>1809.87819</v>
      </c>
      <c r="DB13" s="10">
        <f t="shared" si="10"/>
        <v>1554.56009</v>
      </c>
      <c r="DC13" s="7">
        <f t="shared" si="5"/>
        <v>85.89307825185737</v>
      </c>
      <c r="DD13" s="136"/>
      <c r="DE13" s="12"/>
    </row>
    <row r="14" spans="1:109" s="1" customFormat="1" ht="20.25">
      <c r="A14" s="66" t="s">
        <v>7</v>
      </c>
      <c r="B14" s="78" t="s">
        <v>68</v>
      </c>
      <c r="C14" s="8">
        <v>316</v>
      </c>
      <c r="D14" s="11">
        <v>269.07224</v>
      </c>
      <c r="E14" s="3">
        <f t="shared" si="0"/>
        <v>85.14944303797469</v>
      </c>
      <c r="F14" s="8"/>
      <c r="G14" s="9"/>
      <c r="H14" s="7"/>
      <c r="I14" s="8"/>
      <c r="J14" s="9"/>
      <c r="K14" s="3"/>
      <c r="L14" s="8">
        <v>702.445</v>
      </c>
      <c r="M14" s="9">
        <v>633.0721</v>
      </c>
      <c r="N14" s="37">
        <f t="shared" si="1"/>
        <v>90.12408088889521</v>
      </c>
      <c r="O14" s="8"/>
      <c r="P14" s="9"/>
      <c r="Q14" s="2"/>
      <c r="R14" s="8"/>
      <c r="S14" s="9"/>
      <c r="T14" s="3"/>
      <c r="U14" s="21"/>
      <c r="V14" s="4"/>
      <c r="W14" s="3"/>
      <c r="X14" s="8"/>
      <c r="Y14" s="4"/>
      <c r="Z14" s="2"/>
      <c r="AA14" s="8"/>
      <c r="AB14" s="9"/>
      <c r="AC14" s="3"/>
      <c r="AD14" s="8"/>
      <c r="AE14" s="9"/>
      <c r="AF14" s="3"/>
      <c r="AG14" s="8"/>
      <c r="AH14" s="9"/>
      <c r="AI14" s="3"/>
      <c r="AJ14" s="8"/>
      <c r="AK14" s="9"/>
      <c r="AL14" s="3"/>
      <c r="AM14" s="8"/>
      <c r="AN14" s="9"/>
      <c r="AO14" s="3"/>
      <c r="AP14" s="8"/>
      <c r="AQ14" s="9"/>
      <c r="AR14" s="146" t="e">
        <f t="shared" si="6"/>
        <v>#DIV/0!</v>
      </c>
      <c r="AS14" s="8"/>
      <c r="AT14" s="4"/>
      <c r="AU14" s="3"/>
      <c r="AV14" s="8"/>
      <c r="AW14" s="9"/>
      <c r="AX14" s="146" t="e">
        <f>(AW14/AV14)*100</f>
        <v>#DIV/0!</v>
      </c>
      <c r="AY14" s="43">
        <v>148.655</v>
      </c>
      <c r="AZ14" s="9">
        <v>127.13147</v>
      </c>
      <c r="BA14" s="3">
        <f t="shared" si="3"/>
        <v>85.52115300528068</v>
      </c>
      <c r="BB14" s="8"/>
      <c r="BC14" s="9"/>
      <c r="BD14" s="3"/>
      <c r="BE14" s="184">
        <v>4</v>
      </c>
      <c r="BF14" s="182">
        <v>3.9</v>
      </c>
      <c r="BG14" s="29">
        <f>(BF14/BE14)*100</f>
        <v>97.5</v>
      </c>
      <c r="BH14" s="8"/>
      <c r="BI14" s="9"/>
      <c r="BJ14" s="3"/>
      <c r="BK14" s="8"/>
      <c r="BL14" s="9"/>
      <c r="BM14" s="3"/>
      <c r="BN14" s="8"/>
      <c r="BO14" s="9"/>
      <c r="BP14" s="3"/>
      <c r="BQ14" s="143"/>
      <c r="BR14" s="143"/>
      <c r="BS14" s="189"/>
      <c r="BT14" s="8"/>
      <c r="BU14" s="9"/>
      <c r="BV14" s="191" t="e">
        <f t="shared" si="9"/>
        <v>#DIV/0!</v>
      </c>
      <c r="BW14" s="43"/>
      <c r="BX14" s="9"/>
      <c r="BY14" s="164"/>
      <c r="BZ14" s="8"/>
      <c r="CA14" s="9"/>
      <c r="CB14" s="3"/>
      <c r="CC14" s="178">
        <v>495.7</v>
      </c>
      <c r="CD14" s="178">
        <v>448.21773</v>
      </c>
      <c r="CE14" s="31">
        <f t="shared" si="4"/>
        <v>90.42116804518862</v>
      </c>
      <c r="CF14" s="43"/>
      <c r="CG14" s="43"/>
      <c r="CH14" s="2"/>
      <c r="CI14" s="8"/>
      <c r="CJ14" s="9"/>
      <c r="CK14" s="147"/>
      <c r="CL14" s="43"/>
      <c r="CM14" s="9"/>
      <c r="CN14" s="173" t="e">
        <f>(CM14/CL14)*100</f>
        <v>#DIV/0!</v>
      </c>
      <c r="CO14" s="8"/>
      <c r="CP14" s="9"/>
      <c r="CQ14" s="7"/>
      <c r="CR14" s="226"/>
      <c r="CS14" s="214"/>
      <c r="CT14" s="216"/>
      <c r="CU14" s="157"/>
      <c r="CV14" s="220"/>
      <c r="CW14" s="31"/>
      <c r="CX14" s="8">
        <v>13.9</v>
      </c>
      <c r="CY14" s="8">
        <v>13.89836</v>
      </c>
      <c r="CZ14" s="210">
        <f t="shared" si="8"/>
        <v>99.98820143884892</v>
      </c>
      <c r="DA14" s="10">
        <f t="shared" si="10"/>
        <v>1185.0000000000002</v>
      </c>
      <c r="DB14" s="10">
        <f t="shared" si="10"/>
        <v>1047.07417</v>
      </c>
      <c r="DC14" s="7">
        <f t="shared" si="5"/>
        <v>88.36068945147679</v>
      </c>
      <c r="DD14" s="136"/>
      <c r="DE14" s="12"/>
    </row>
    <row r="15" spans="1:109" s="1" customFormat="1" ht="20.25">
      <c r="A15" s="66" t="s">
        <v>8</v>
      </c>
      <c r="B15" s="79" t="s">
        <v>69</v>
      </c>
      <c r="C15" s="8">
        <v>409.7</v>
      </c>
      <c r="D15" s="11">
        <v>337.9719</v>
      </c>
      <c r="E15" s="3">
        <f t="shared" si="0"/>
        <v>82.49253112033196</v>
      </c>
      <c r="F15" s="8"/>
      <c r="G15" s="9"/>
      <c r="H15" s="7"/>
      <c r="I15" s="8"/>
      <c r="J15" s="9"/>
      <c r="K15" s="3"/>
      <c r="L15" s="8">
        <v>1142.9</v>
      </c>
      <c r="M15" s="9">
        <v>910.75411</v>
      </c>
      <c r="N15" s="37">
        <f t="shared" si="1"/>
        <v>79.6879963251378</v>
      </c>
      <c r="O15" s="8"/>
      <c r="P15" s="9"/>
      <c r="Q15" s="2"/>
      <c r="R15" s="8">
        <v>85.8</v>
      </c>
      <c r="S15" s="9">
        <v>66.56027</v>
      </c>
      <c r="T15" s="3">
        <f>(S15/R15)*100</f>
        <v>77.57607226107227</v>
      </c>
      <c r="U15" s="21"/>
      <c r="V15" s="4"/>
      <c r="W15" s="3"/>
      <c r="X15" s="8">
        <v>6</v>
      </c>
      <c r="Y15" s="4">
        <v>5.24</v>
      </c>
      <c r="Z15" s="2">
        <f>(Y15/X15)*100</f>
        <v>87.33333333333334</v>
      </c>
      <c r="AA15" s="8"/>
      <c r="AB15" s="9"/>
      <c r="AC15" s="3"/>
      <c r="AD15" s="8"/>
      <c r="AE15" s="9"/>
      <c r="AF15" s="3"/>
      <c r="AG15" s="8"/>
      <c r="AH15" s="9"/>
      <c r="AI15" s="3"/>
      <c r="AJ15" s="8"/>
      <c r="AK15" s="9"/>
      <c r="AL15" s="3"/>
      <c r="AM15" s="8"/>
      <c r="AN15" s="9"/>
      <c r="AO15" s="3"/>
      <c r="AP15" s="8"/>
      <c r="AQ15" s="9"/>
      <c r="AR15" s="146" t="e">
        <f t="shared" si="6"/>
        <v>#DIV/0!</v>
      </c>
      <c r="AS15" s="8"/>
      <c r="AT15" s="4"/>
      <c r="AU15" s="3"/>
      <c r="AV15" s="8">
        <v>124.26327</v>
      </c>
      <c r="AW15" s="9">
        <v>98.82637</v>
      </c>
      <c r="AX15" s="3">
        <f>(AW15/AV15)*100</f>
        <v>79.5298321056576</v>
      </c>
      <c r="AY15" s="43">
        <v>173.7</v>
      </c>
      <c r="AZ15" s="9">
        <v>133.54767</v>
      </c>
      <c r="BA15" s="27">
        <f t="shared" si="3"/>
        <v>76.88409326424872</v>
      </c>
      <c r="BB15" s="8"/>
      <c r="BC15" s="9"/>
      <c r="BD15" s="3"/>
      <c r="BE15" s="8"/>
      <c r="BF15" s="9"/>
      <c r="BG15" s="29"/>
      <c r="BH15" s="8"/>
      <c r="BI15" s="9"/>
      <c r="BJ15" s="3"/>
      <c r="BK15" s="8"/>
      <c r="BL15" s="9"/>
      <c r="BM15" s="3"/>
      <c r="BN15" s="8"/>
      <c r="BO15" s="9"/>
      <c r="BP15" s="3"/>
      <c r="BQ15" s="143"/>
      <c r="BR15" s="143"/>
      <c r="BS15" s="189" t="e">
        <f>(BR15/BQ15)*100</f>
        <v>#DIV/0!</v>
      </c>
      <c r="BT15" s="8"/>
      <c r="BU15" s="9"/>
      <c r="BV15" s="191" t="e">
        <f t="shared" si="9"/>
        <v>#DIV/0!</v>
      </c>
      <c r="BW15" s="43"/>
      <c r="BX15" s="9"/>
      <c r="BY15" s="164"/>
      <c r="BZ15" s="8"/>
      <c r="CA15" s="9"/>
      <c r="CB15" s="3"/>
      <c r="CC15" s="178">
        <v>752.5</v>
      </c>
      <c r="CD15" s="178">
        <v>680.83125</v>
      </c>
      <c r="CE15" s="31">
        <f t="shared" si="4"/>
        <v>90.47591362126245</v>
      </c>
      <c r="CF15" s="43"/>
      <c r="CG15" s="43"/>
      <c r="CH15" s="2"/>
      <c r="CI15" s="8"/>
      <c r="CJ15" s="9"/>
      <c r="CK15" s="147"/>
      <c r="CL15" s="43"/>
      <c r="CM15" s="21"/>
      <c r="CN15" s="173"/>
      <c r="CO15" s="8"/>
      <c r="CP15" s="9"/>
      <c r="CQ15" s="7"/>
      <c r="CR15" s="226"/>
      <c r="CS15" s="214"/>
      <c r="CT15" s="216"/>
      <c r="CU15" s="157">
        <v>14.14325</v>
      </c>
      <c r="CV15" s="219">
        <v>14.14325</v>
      </c>
      <c r="CW15" s="31">
        <f>(CV15/CU15)*100</f>
        <v>100</v>
      </c>
      <c r="CX15" s="8">
        <v>14.19598</v>
      </c>
      <c r="CY15" s="43">
        <v>14.19598</v>
      </c>
      <c r="CZ15" s="210">
        <f t="shared" si="8"/>
        <v>100</v>
      </c>
      <c r="DA15" s="10">
        <f t="shared" si="10"/>
        <v>1956.55925</v>
      </c>
      <c r="DB15" s="10">
        <f t="shared" si="10"/>
        <v>1567.0962999999997</v>
      </c>
      <c r="DC15" s="7">
        <f t="shared" si="5"/>
        <v>80.09449752160583</v>
      </c>
      <c r="DD15" s="136"/>
      <c r="DE15" s="12"/>
    </row>
    <row r="16" spans="1:109" s="1" customFormat="1" ht="20.25">
      <c r="A16" s="66" t="s">
        <v>9</v>
      </c>
      <c r="B16" s="78" t="s">
        <v>70</v>
      </c>
      <c r="C16" s="8">
        <v>408.5</v>
      </c>
      <c r="D16" s="11">
        <v>342.16941</v>
      </c>
      <c r="E16" s="3">
        <f t="shared" si="0"/>
        <v>83.76240146878825</v>
      </c>
      <c r="F16" s="8"/>
      <c r="G16" s="9"/>
      <c r="H16" s="7"/>
      <c r="I16" s="8"/>
      <c r="J16" s="9"/>
      <c r="K16" s="3"/>
      <c r="L16" s="8"/>
      <c r="M16" s="9"/>
      <c r="N16" s="37"/>
      <c r="O16" s="8"/>
      <c r="P16" s="9"/>
      <c r="Q16" s="2"/>
      <c r="R16" s="8"/>
      <c r="S16" s="9"/>
      <c r="T16" s="3"/>
      <c r="U16" s="21"/>
      <c r="V16" s="4"/>
      <c r="W16" s="3"/>
      <c r="X16" s="8">
        <v>6</v>
      </c>
      <c r="Y16" s="4">
        <v>1.5</v>
      </c>
      <c r="Z16" s="2">
        <f>(Y16/X16)*100</f>
        <v>25</v>
      </c>
      <c r="AA16" s="8"/>
      <c r="AB16" s="9"/>
      <c r="AC16" s="3"/>
      <c r="AD16" s="8"/>
      <c r="AE16" s="9"/>
      <c r="AF16" s="3"/>
      <c r="AG16" s="8"/>
      <c r="AH16" s="9"/>
      <c r="AI16" s="3"/>
      <c r="AJ16" s="8"/>
      <c r="AK16" s="9"/>
      <c r="AL16" s="3"/>
      <c r="AM16" s="8"/>
      <c r="AN16" s="9"/>
      <c r="AO16" s="3"/>
      <c r="AP16" s="8"/>
      <c r="AQ16" s="9"/>
      <c r="AR16" s="146" t="e">
        <f t="shared" si="6"/>
        <v>#DIV/0!</v>
      </c>
      <c r="AS16" s="8"/>
      <c r="AT16" s="4"/>
      <c r="AU16" s="3"/>
      <c r="AV16" s="8">
        <v>20.7</v>
      </c>
      <c r="AW16" s="9">
        <v>11.50495</v>
      </c>
      <c r="AX16" s="3">
        <f>(AW16/AV16)*100</f>
        <v>55.57946859903381</v>
      </c>
      <c r="AY16" s="43">
        <v>187.6</v>
      </c>
      <c r="AZ16" s="9">
        <v>147.75389</v>
      </c>
      <c r="BA16" s="3">
        <f t="shared" si="3"/>
        <v>78.76006929637528</v>
      </c>
      <c r="BB16" s="8"/>
      <c r="BC16" s="9"/>
      <c r="BD16" s="3"/>
      <c r="BE16" s="8">
        <v>4</v>
      </c>
      <c r="BF16" s="9">
        <v>0.6</v>
      </c>
      <c r="BG16" s="29">
        <f>(BF16/BE16)*100</f>
        <v>15</v>
      </c>
      <c r="BH16" s="8"/>
      <c r="BI16" s="9"/>
      <c r="BJ16" s="3"/>
      <c r="BK16" s="8"/>
      <c r="BL16" s="9"/>
      <c r="BM16" s="3"/>
      <c r="BN16" s="8"/>
      <c r="BO16" s="9"/>
      <c r="BP16" s="3"/>
      <c r="BQ16" s="143"/>
      <c r="BR16" s="143"/>
      <c r="BS16" s="189"/>
      <c r="BT16" s="8"/>
      <c r="BU16" s="9"/>
      <c r="BV16" s="191" t="e">
        <f t="shared" si="9"/>
        <v>#DIV/0!</v>
      </c>
      <c r="BW16" s="43"/>
      <c r="BX16" s="9"/>
      <c r="BY16" s="163"/>
      <c r="BZ16" s="8"/>
      <c r="CA16" s="9"/>
      <c r="CB16" s="3"/>
      <c r="CC16" s="178">
        <v>142.2</v>
      </c>
      <c r="CD16" s="178">
        <v>128.90704</v>
      </c>
      <c r="CE16" s="31">
        <f t="shared" si="4"/>
        <v>90.65192686357244</v>
      </c>
      <c r="CF16" s="43"/>
      <c r="CG16" s="43"/>
      <c r="CH16" s="2"/>
      <c r="CI16" s="8"/>
      <c r="CJ16" s="9"/>
      <c r="CK16" s="147"/>
      <c r="CL16" s="43"/>
      <c r="CM16" s="21"/>
      <c r="CN16" s="173"/>
      <c r="CO16" s="8">
        <v>5</v>
      </c>
      <c r="CP16" s="9"/>
      <c r="CQ16" s="7">
        <f t="shared" si="7"/>
        <v>0</v>
      </c>
      <c r="CR16" s="226"/>
      <c r="CS16" s="214"/>
      <c r="CT16" s="216"/>
      <c r="CU16" s="157"/>
      <c r="CV16" s="220"/>
      <c r="CW16" s="31"/>
      <c r="CX16" s="8">
        <v>17.9</v>
      </c>
      <c r="CY16" s="8">
        <v>17.86428</v>
      </c>
      <c r="CZ16" s="210">
        <f t="shared" si="8"/>
        <v>99.80044692737431</v>
      </c>
      <c r="DA16" s="10">
        <f t="shared" si="10"/>
        <v>644.6999999999999</v>
      </c>
      <c r="DB16" s="10">
        <f t="shared" si="10"/>
        <v>521.3925300000001</v>
      </c>
      <c r="DC16" s="7">
        <f t="shared" si="5"/>
        <v>80.87366682177759</v>
      </c>
      <c r="DD16" s="136"/>
      <c r="DE16" s="12"/>
    </row>
    <row r="17" spans="1:109" s="1" customFormat="1" ht="20.25">
      <c r="A17" s="66" t="s">
        <v>10</v>
      </c>
      <c r="B17" s="78" t="s">
        <v>71</v>
      </c>
      <c r="C17" s="8">
        <v>251.18</v>
      </c>
      <c r="D17" s="11">
        <v>214.66081</v>
      </c>
      <c r="E17" s="3">
        <f t="shared" si="0"/>
        <v>85.46094832391114</v>
      </c>
      <c r="F17" s="8"/>
      <c r="G17" s="9"/>
      <c r="H17" s="7"/>
      <c r="I17" s="8"/>
      <c r="J17" s="9"/>
      <c r="K17" s="3"/>
      <c r="L17" s="8">
        <v>569.375</v>
      </c>
      <c r="M17" s="9">
        <v>492.28039</v>
      </c>
      <c r="N17" s="37">
        <f>(M17/L17)*100</f>
        <v>86.45978309549946</v>
      </c>
      <c r="O17" s="8"/>
      <c r="P17" s="9"/>
      <c r="Q17" s="2"/>
      <c r="R17" s="8">
        <v>29.045</v>
      </c>
      <c r="S17" s="9">
        <v>25.96514</v>
      </c>
      <c r="T17" s="3">
        <f>(S17/R17)*100</f>
        <v>89.39624720261664</v>
      </c>
      <c r="U17" s="21"/>
      <c r="V17" s="4"/>
      <c r="W17" s="3"/>
      <c r="X17" s="8">
        <v>1</v>
      </c>
      <c r="Y17" s="4">
        <v>1</v>
      </c>
      <c r="Z17" s="2">
        <f>(Y17/X17)*100</f>
        <v>100</v>
      </c>
      <c r="AA17" s="8"/>
      <c r="AB17" s="9"/>
      <c r="AC17" s="3"/>
      <c r="AD17" s="8"/>
      <c r="AE17" s="9"/>
      <c r="AF17" s="3"/>
      <c r="AG17" s="8"/>
      <c r="AH17" s="9"/>
      <c r="AI17" s="3"/>
      <c r="AJ17" s="8"/>
      <c r="AK17" s="9"/>
      <c r="AL17" s="3"/>
      <c r="AM17" s="8"/>
      <c r="AN17" s="9"/>
      <c r="AO17" s="3"/>
      <c r="AP17" s="8"/>
      <c r="AQ17" s="9"/>
      <c r="AR17" s="146" t="e">
        <f t="shared" si="6"/>
        <v>#DIV/0!</v>
      </c>
      <c r="AS17" s="8"/>
      <c r="AT17" s="4"/>
      <c r="AU17" s="3"/>
      <c r="AV17" s="8">
        <v>5</v>
      </c>
      <c r="AW17" s="9">
        <v>3.75086</v>
      </c>
      <c r="AX17" s="3">
        <f>(AW17/AV17)*100</f>
        <v>75.01719999999999</v>
      </c>
      <c r="AY17" s="43">
        <v>148.5</v>
      </c>
      <c r="AZ17" s="9">
        <v>132.22621</v>
      </c>
      <c r="BA17" s="3">
        <f t="shared" si="3"/>
        <v>89.04121885521886</v>
      </c>
      <c r="BB17" s="8"/>
      <c r="BC17" s="9"/>
      <c r="BD17" s="3"/>
      <c r="BE17" s="8"/>
      <c r="BF17" s="9"/>
      <c r="BG17" s="29"/>
      <c r="BH17" s="8"/>
      <c r="BI17" s="9"/>
      <c r="BJ17" s="3"/>
      <c r="BK17" s="8"/>
      <c r="BL17" s="9"/>
      <c r="BM17" s="3"/>
      <c r="BN17" s="8"/>
      <c r="BO17" s="9"/>
      <c r="BP17" s="3"/>
      <c r="BQ17" s="143"/>
      <c r="BR17" s="143"/>
      <c r="BS17" s="189" t="e">
        <f>(BR17/BQ17)*100</f>
        <v>#DIV/0!</v>
      </c>
      <c r="BT17" s="8"/>
      <c r="BU17" s="9"/>
      <c r="BV17" s="191" t="e">
        <f t="shared" si="9"/>
        <v>#DIV/0!</v>
      </c>
      <c r="BW17" s="43"/>
      <c r="BX17" s="9"/>
      <c r="BY17" s="164"/>
      <c r="BZ17" s="8"/>
      <c r="CA17" s="9"/>
      <c r="CB17" s="3"/>
      <c r="CC17" s="178">
        <v>105.8</v>
      </c>
      <c r="CD17" s="178">
        <v>105.8</v>
      </c>
      <c r="CE17" s="31">
        <f t="shared" si="4"/>
        <v>100</v>
      </c>
      <c r="CF17" s="43"/>
      <c r="CG17" s="43"/>
      <c r="CH17" s="173"/>
      <c r="CI17" s="8"/>
      <c r="CJ17" s="9"/>
      <c r="CK17" s="147"/>
      <c r="CL17" s="43"/>
      <c r="CM17" s="21"/>
      <c r="CN17" s="173" t="e">
        <f>(CM17/CL17)*100</f>
        <v>#DIV/0!</v>
      </c>
      <c r="CO17" s="8">
        <v>44.3</v>
      </c>
      <c r="CP17" s="9">
        <v>44.3</v>
      </c>
      <c r="CQ17" s="7">
        <f t="shared" si="7"/>
        <v>100</v>
      </c>
      <c r="CR17" s="226">
        <v>10</v>
      </c>
      <c r="CS17" s="214">
        <v>10</v>
      </c>
      <c r="CT17" s="216">
        <f>(CS17/CR17)*100</f>
        <v>100</v>
      </c>
      <c r="CU17" s="157">
        <v>9.61847</v>
      </c>
      <c r="CV17" s="219">
        <v>9.61847</v>
      </c>
      <c r="CW17" s="31">
        <f>(CV17/CU17)*100</f>
        <v>100</v>
      </c>
      <c r="CX17" s="8">
        <v>9.61847</v>
      </c>
      <c r="CY17" s="8">
        <v>9.61847</v>
      </c>
      <c r="CZ17" s="210">
        <f t="shared" si="8"/>
        <v>100</v>
      </c>
      <c r="DA17" s="10">
        <f t="shared" si="10"/>
        <v>1013.71847</v>
      </c>
      <c r="DB17" s="10">
        <f t="shared" si="10"/>
        <v>879.50188</v>
      </c>
      <c r="DC17" s="7">
        <f t="shared" si="5"/>
        <v>86.75997390084054</v>
      </c>
      <c r="DD17" s="136"/>
      <c r="DE17" s="12"/>
    </row>
    <row r="18" spans="1:109" s="1" customFormat="1" ht="20.25">
      <c r="A18" s="66" t="s">
        <v>11</v>
      </c>
      <c r="B18" s="78" t="s">
        <v>72</v>
      </c>
      <c r="C18" s="8">
        <v>470.4</v>
      </c>
      <c r="D18" s="11">
        <v>289.75823</v>
      </c>
      <c r="E18" s="3">
        <f t="shared" si="0"/>
        <v>61.59826318027212</v>
      </c>
      <c r="F18" s="8"/>
      <c r="G18" s="9"/>
      <c r="H18" s="7"/>
      <c r="I18" s="8"/>
      <c r="J18" s="9"/>
      <c r="K18" s="3"/>
      <c r="L18" s="8"/>
      <c r="M18" s="9"/>
      <c r="N18" s="37"/>
      <c r="O18" s="8"/>
      <c r="P18" s="9"/>
      <c r="Q18" s="2"/>
      <c r="R18" s="8"/>
      <c r="S18" s="9"/>
      <c r="T18" s="3"/>
      <c r="U18" s="21"/>
      <c r="V18" s="4"/>
      <c r="W18" s="3"/>
      <c r="X18" s="8">
        <v>1</v>
      </c>
      <c r="Y18" s="4">
        <v>0.8</v>
      </c>
      <c r="Z18" s="2">
        <f>(Y18/X18)*100</f>
        <v>80</v>
      </c>
      <c r="AA18" s="8"/>
      <c r="AB18" s="9"/>
      <c r="AC18" s="3"/>
      <c r="AD18" s="8"/>
      <c r="AE18" s="9"/>
      <c r="AF18" s="3"/>
      <c r="AG18" s="8"/>
      <c r="AH18" s="9"/>
      <c r="AI18" s="3"/>
      <c r="AJ18" s="8"/>
      <c r="AK18" s="9"/>
      <c r="AL18" s="3"/>
      <c r="AM18" s="8"/>
      <c r="AN18" s="9"/>
      <c r="AO18" s="3"/>
      <c r="AP18" s="8">
        <v>114.7</v>
      </c>
      <c r="AQ18" s="9">
        <v>84.18128</v>
      </c>
      <c r="AR18" s="3">
        <f t="shared" si="6"/>
        <v>73.39257192676547</v>
      </c>
      <c r="AS18" s="8"/>
      <c r="AT18" s="4"/>
      <c r="AU18" s="3"/>
      <c r="AV18" s="8">
        <v>553.94</v>
      </c>
      <c r="AW18" s="9">
        <v>241.52043</v>
      </c>
      <c r="AX18" s="3">
        <f>(AW18/AV18)*100</f>
        <v>43.6004675596635</v>
      </c>
      <c r="AY18" s="209">
        <v>4.5</v>
      </c>
      <c r="AZ18" s="183">
        <v>0</v>
      </c>
      <c r="BA18" s="3">
        <f t="shared" si="3"/>
        <v>0</v>
      </c>
      <c r="BB18" s="8"/>
      <c r="BC18" s="9"/>
      <c r="BD18" s="3"/>
      <c r="BE18" s="8"/>
      <c r="BF18" s="9"/>
      <c r="BG18" s="3"/>
      <c r="BH18" s="8"/>
      <c r="BI18" s="9"/>
      <c r="BJ18" s="3"/>
      <c r="BK18" s="8"/>
      <c r="BL18" s="9"/>
      <c r="BM18" s="3"/>
      <c r="BN18" s="8"/>
      <c r="BO18" s="9"/>
      <c r="BP18" s="3"/>
      <c r="BQ18" s="143"/>
      <c r="BR18" s="143"/>
      <c r="BS18" s="189"/>
      <c r="BT18" s="8"/>
      <c r="BU18" s="9"/>
      <c r="BV18" s="191" t="e">
        <f t="shared" si="9"/>
        <v>#DIV/0!</v>
      </c>
      <c r="BW18" s="43"/>
      <c r="BX18" s="9"/>
      <c r="BY18" s="188" t="e">
        <f>(BX18/BW18)*100</f>
        <v>#DIV/0!</v>
      </c>
      <c r="BZ18" s="8"/>
      <c r="CA18" s="9"/>
      <c r="CB18" s="3"/>
      <c r="CC18" s="178">
        <v>66.9</v>
      </c>
      <c r="CD18" s="178">
        <v>13.42693</v>
      </c>
      <c r="CE18" s="31">
        <f t="shared" si="4"/>
        <v>20.07014947683109</v>
      </c>
      <c r="CF18" s="43"/>
      <c r="CG18" s="43"/>
      <c r="CH18" s="2"/>
      <c r="CI18" s="8"/>
      <c r="CJ18" s="9"/>
      <c r="CK18" s="147"/>
      <c r="CL18" s="43"/>
      <c r="CM18" s="21"/>
      <c r="CN18" s="173" t="e">
        <f>(CM18/CL18)*100</f>
        <v>#DIV/0!</v>
      </c>
      <c r="CO18" s="8"/>
      <c r="CP18" s="9"/>
      <c r="CQ18" s="7"/>
      <c r="CR18" s="226"/>
      <c r="CS18" s="214"/>
      <c r="CT18" s="216"/>
      <c r="CU18" s="157"/>
      <c r="CV18" s="220"/>
      <c r="CW18" s="31"/>
      <c r="CX18" s="8">
        <v>14.16</v>
      </c>
      <c r="CY18" s="43">
        <v>14.16</v>
      </c>
      <c r="CZ18" s="210">
        <f t="shared" si="8"/>
        <v>100</v>
      </c>
      <c r="DA18" s="10">
        <f t="shared" si="10"/>
        <v>1158.7</v>
      </c>
      <c r="DB18" s="10">
        <f t="shared" si="10"/>
        <v>630.41994</v>
      </c>
      <c r="DC18" s="7">
        <f t="shared" si="5"/>
        <v>54.40752049710883</v>
      </c>
      <c r="DD18" s="136"/>
      <c r="DE18" s="12"/>
    </row>
    <row r="19" spans="1:109" s="1" customFormat="1" ht="20.25">
      <c r="A19" s="66" t="s">
        <v>12</v>
      </c>
      <c r="B19" s="78" t="s">
        <v>73</v>
      </c>
      <c r="C19" s="8">
        <v>328.1</v>
      </c>
      <c r="D19" s="11">
        <v>280.87483</v>
      </c>
      <c r="E19" s="3">
        <f t="shared" si="0"/>
        <v>85.60647058823528</v>
      </c>
      <c r="F19" s="8"/>
      <c r="G19" s="9"/>
      <c r="H19" s="7"/>
      <c r="I19" s="8"/>
      <c r="J19" s="9"/>
      <c r="K19" s="3"/>
      <c r="L19" s="8">
        <v>337.9</v>
      </c>
      <c r="M19" s="9">
        <v>273.18152</v>
      </c>
      <c r="N19" s="37">
        <f>(M19/L19)*100</f>
        <v>80.84685409884581</v>
      </c>
      <c r="O19" s="8"/>
      <c r="P19" s="9"/>
      <c r="Q19" s="2"/>
      <c r="R19" s="8"/>
      <c r="S19" s="9"/>
      <c r="T19" s="3"/>
      <c r="U19" s="21"/>
      <c r="V19" s="4"/>
      <c r="W19" s="3"/>
      <c r="X19" s="8"/>
      <c r="Y19" s="4"/>
      <c r="Z19" s="2"/>
      <c r="AA19" s="8"/>
      <c r="AB19" s="9"/>
      <c r="AC19" s="3"/>
      <c r="AD19" s="8"/>
      <c r="AE19" s="9"/>
      <c r="AF19" s="3"/>
      <c r="AG19" s="8"/>
      <c r="AH19" s="9"/>
      <c r="AI19" s="3"/>
      <c r="AJ19" s="8"/>
      <c r="AK19" s="9"/>
      <c r="AL19" s="3"/>
      <c r="AM19" s="8"/>
      <c r="AN19" s="9"/>
      <c r="AO19" s="3"/>
      <c r="AP19" s="8"/>
      <c r="AQ19" s="9"/>
      <c r="AR19" s="146" t="e">
        <f t="shared" si="6"/>
        <v>#DIV/0!</v>
      </c>
      <c r="AS19" s="8"/>
      <c r="AT19" s="4"/>
      <c r="AU19" s="3"/>
      <c r="AV19" s="8"/>
      <c r="AW19" s="9"/>
      <c r="AX19" s="3"/>
      <c r="AY19" s="43">
        <v>124.3</v>
      </c>
      <c r="AZ19" s="9">
        <v>105.2136</v>
      </c>
      <c r="BA19" s="29">
        <f t="shared" si="3"/>
        <v>84.64489139179405</v>
      </c>
      <c r="BB19" s="9" t="s">
        <v>105</v>
      </c>
      <c r="BD19" s="3"/>
      <c r="BE19" s="8"/>
      <c r="BF19" s="9"/>
      <c r="BG19" s="3"/>
      <c r="BH19" s="8"/>
      <c r="BI19" s="9"/>
      <c r="BJ19" s="3"/>
      <c r="BK19" s="8"/>
      <c r="BL19" s="9"/>
      <c r="BM19" s="3"/>
      <c r="BN19" s="8"/>
      <c r="BO19" s="9"/>
      <c r="BP19" s="3"/>
      <c r="BQ19" s="143"/>
      <c r="BR19" s="143"/>
      <c r="BS19" s="189" t="e">
        <f>(BR19/BQ19)*100</f>
        <v>#DIV/0!</v>
      </c>
      <c r="BT19" s="8"/>
      <c r="BU19" s="9"/>
      <c r="BV19" s="191" t="e">
        <f t="shared" si="9"/>
        <v>#DIV/0!</v>
      </c>
      <c r="BW19" s="43"/>
      <c r="BX19" s="9"/>
      <c r="BY19" s="164"/>
      <c r="BZ19" s="8"/>
      <c r="CA19" s="9"/>
      <c r="CB19" s="3"/>
      <c r="CC19" s="178">
        <v>306.8</v>
      </c>
      <c r="CD19" s="178">
        <v>294.27111</v>
      </c>
      <c r="CE19" s="31">
        <f t="shared" si="4"/>
        <v>95.91626792698827</v>
      </c>
      <c r="CF19" s="43"/>
      <c r="CG19" s="43"/>
      <c r="CH19" s="2"/>
      <c r="CI19" s="8"/>
      <c r="CJ19" s="9"/>
      <c r="CK19" s="147"/>
      <c r="CL19" s="43"/>
      <c r="CM19" s="21"/>
      <c r="CN19" s="173"/>
      <c r="CO19" s="8">
        <v>116.8</v>
      </c>
      <c r="CP19" s="9">
        <v>18</v>
      </c>
      <c r="CQ19" s="7">
        <f t="shared" si="7"/>
        <v>15.41095890410959</v>
      </c>
      <c r="CR19" s="226">
        <v>127.5</v>
      </c>
      <c r="CS19" s="214">
        <v>127.5</v>
      </c>
      <c r="CT19" s="216">
        <f>(CS19/CR19)*100</f>
        <v>100</v>
      </c>
      <c r="CU19" s="158">
        <v>8.74662</v>
      </c>
      <c r="CV19" s="219">
        <v>8.74662</v>
      </c>
      <c r="CW19" s="31">
        <f>(CV19/CU19)*100</f>
        <v>100</v>
      </c>
      <c r="CX19" s="8">
        <v>8.74662</v>
      </c>
      <c r="CY19" s="8">
        <v>8.74662</v>
      </c>
      <c r="CZ19" s="210">
        <f t="shared" si="8"/>
        <v>100</v>
      </c>
      <c r="DA19" s="9">
        <f>C19+F19+I19+L19+O19+R19+U19+X19+AA19+AD19+AG19+AJ19+AM19+AP19+AS19+AV19+AY19+BE19+BK19+BN19+BT19+BW19+BZ19+CX19</f>
        <v>799.04662</v>
      </c>
      <c r="DB19" s="9">
        <f>D19+G19+J19+M19+P19+S19+V19+Y19+AB19+AE19+AH19+AK19+AN19+AQ19+AT19+AW19+AZ19+BF19+BL19+BO19+BU19+BX19+CA19+CY19</f>
        <v>668.01657</v>
      </c>
      <c r="DC19" s="7">
        <f t="shared" si="5"/>
        <v>83.60170148770544</v>
      </c>
      <c r="DD19" s="136"/>
      <c r="DE19" s="12"/>
    </row>
    <row r="20" spans="1:109" s="1" customFormat="1" ht="20.25">
      <c r="A20" s="66" t="s">
        <v>13</v>
      </c>
      <c r="B20" s="77" t="s">
        <v>74</v>
      </c>
      <c r="C20" s="8">
        <v>283.325</v>
      </c>
      <c r="D20" s="11">
        <v>235.37092</v>
      </c>
      <c r="E20" s="3">
        <f t="shared" si="0"/>
        <v>83.0745327803759</v>
      </c>
      <c r="F20" s="8"/>
      <c r="G20" s="9"/>
      <c r="H20" s="7"/>
      <c r="I20" s="8"/>
      <c r="J20" s="9"/>
      <c r="K20" s="3"/>
      <c r="L20" s="8">
        <v>824.372</v>
      </c>
      <c r="M20" s="9">
        <v>709.38372</v>
      </c>
      <c r="N20" s="37">
        <f>(M20/L20)*100</f>
        <v>86.05140882999423</v>
      </c>
      <c r="O20" s="8"/>
      <c r="P20" s="9"/>
      <c r="Q20" s="2"/>
      <c r="R20" s="8"/>
      <c r="S20" s="9"/>
      <c r="T20" s="3"/>
      <c r="U20" s="21"/>
      <c r="V20" s="4"/>
      <c r="W20" s="3"/>
      <c r="X20" s="8">
        <v>1.3</v>
      </c>
      <c r="Y20" s="4">
        <v>0.9</v>
      </c>
      <c r="Z20" s="2">
        <f>(Y20/X20)*100</f>
        <v>69.23076923076923</v>
      </c>
      <c r="AA20" s="8"/>
      <c r="AB20" s="9"/>
      <c r="AC20" s="3"/>
      <c r="AD20" s="8"/>
      <c r="AE20" s="9"/>
      <c r="AF20" s="3"/>
      <c r="AG20" s="8"/>
      <c r="AH20" s="9"/>
      <c r="AI20" s="3"/>
      <c r="AJ20" s="8"/>
      <c r="AK20" s="9"/>
      <c r="AL20" s="3"/>
      <c r="AM20" s="8"/>
      <c r="AN20" s="9"/>
      <c r="AO20" s="3"/>
      <c r="AP20" s="8"/>
      <c r="AQ20" s="9"/>
      <c r="AR20" s="146" t="e">
        <f t="shared" si="6"/>
        <v>#DIV/0!</v>
      </c>
      <c r="AS20" s="8"/>
      <c r="AT20" s="4"/>
      <c r="AU20" s="3"/>
      <c r="AV20" s="8">
        <v>17.432</v>
      </c>
      <c r="AW20" s="9">
        <v>9.3676</v>
      </c>
      <c r="AX20" s="29">
        <f>(AW20/AV20)*100</f>
        <v>53.73795318953649</v>
      </c>
      <c r="AY20" s="43">
        <v>109.612</v>
      </c>
      <c r="AZ20" s="28">
        <v>61.5244</v>
      </c>
      <c r="BA20" s="3">
        <f t="shared" si="3"/>
        <v>56.12925592088458</v>
      </c>
      <c r="BB20" s="8"/>
      <c r="BC20" s="9"/>
      <c r="BD20" s="3"/>
      <c r="BE20" s="8"/>
      <c r="BF20" s="9"/>
      <c r="BG20" s="3"/>
      <c r="BH20" s="8">
        <v>5.03</v>
      </c>
      <c r="BI20" s="9"/>
      <c r="BJ20" s="3"/>
      <c r="BK20" s="8"/>
      <c r="BL20" s="9"/>
      <c r="BM20" s="3"/>
      <c r="BN20" s="8"/>
      <c r="BO20" s="9"/>
      <c r="BP20" s="3"/>
      <c r="BQ20" s="143"/>
      <c r="BR20" s="143"/>
      <c r="BS20" s="189"/>
      <c r="BT20" s="8"/>
      <c r="BU20" s="9"/>
      <c r="BV20" s="191" t="e">
        <f t="shared" si="9"/>
        <v>#DIV/0!</v>
      </c>
      <c r="BW20" s="43"/>
      <c r="BX20" s="9"/>
      <c r="BY20" s="164"/>
      <c r="BZ20" s="8"/>
      <c r="CA20" s="9"/>
      <c r="CB20" s="3"/>
      <c r="CC20" s="178">
        <v>932.4</v>
      </c>
      <c r="CD20" s="178">
        <v>704.07495</v>
      </c>
      <c r="CE20" s="31">
        <f t="shared" si="4"/>
        <v>75.5121138996139</v>
      </c>
      <c r="CF20" s="43"/>
      <c r="CG20" s="43"/>
      <c r="CH20" s="2"/>
      <c r="CI20" s="8"/>
      <c r="CJ20" s="9"/>
      <c r="CK20" s="147"/>
      <c r="CL20" s="43"/>
      <c r="CM20" s="21"/>
      <c r="CN20" s="173"/>
      <c r="CO20" s="8">
        <v>113</v>
      </c>
      <c r="CP20" s="9">
        <v>47</v>
      </c>
      <c r="CQ20" s="7">
        <f t="shared" si="7"/>
        <v>41.5929203539823</v>
      </c>
      <c r="CR20" s="226">
        <v>31.9</v>
      </c>
      <c r="CS20" s="214">
        <v>31.9</v>
      </c>
      <c r="CT20" s="216">
        <f>(CS20/CR20)*100</f>
        <v>100</v>
      </c>
      <c r="CU20" s="157">
        <v>12.21517</v>
      </c>
      <c r="CV20" s="219">
        <v>12.21517</v>
      </c>
      <c r="CW20" s="31">
        <f>(CV20/CU20)*100</f>
        <v>100</v>
      </c>
      <c r="CX20" s="8">
        <v>12.21517</v>
      </c>
      <c r="CY20" s="8">
        <v>12.21517</v>
      </c>
      <c r="CZ20" s="210">
        <f t="shared" si="8"/>
        <v>100</v>
      </c>
      <c r="DA20" s="10">
        <f>C20+F20+I20+L20+O20+R20+U20+X20+AA20+AD20+AG20+AJ20+AM20+AP20+AS20+AV20+AY20+BB20+BE20+BK20+BN20+BT20+BW20+BZ20+CX20+BH20</f>
        <v>1253.2861699999999</v>
      </c>
      <c r="DB20" s="10">
        <f>D20+G20+J20+M20+P20+S20+V20+Y20+AB20+AE20+AH20+AK20+AN20+AQ20+AT20+AW20+AZ20+BC20+BF20+BL20+BO20+BU20+BX20+CA20+CY20+BI20</f>
        <v>1028.7618100000002</v>
      </c>
      <c r="DC20" s="7">
        <f t="shared" si="5"/>
        <v>82.08514819883477</v>
      </c>
      <c r="DD20" s="136"/>
      <c r="DE20" s="12"/>
    </row>
    <row r="21" spans="1:109" s="1" customFormat="1" ht="20.25">
      <c r="A21" s="66" t="s">
        <v>14</v>
      </c>
      <c r="B21" s="78" t="s">
        <v>75</v>
      </c>
      <c r="C21" s="8">
        <v>221.59</v>
      </c>
      <c r="D21" s="11">
        <v>193.03306</v>
      </c>
      <c r="E21" s="3">
        <f t="shared" si="0"/>
        <v>87.11271266753914</v>
      </c>
      <c r="F21" s="8"/>
      <c r="G21" s="9"/>
      <c r="H21" s="7"/>
      <c r="I21" s="8"/>
      <c r="J21" s="9"/>
      <c r="K21" s="3"/>
      <c r="L21" s="8">
        <v>321.08</v>
      </c>
      <c r="M21" s="9">
        <v>299.85993</v>
      </c>
      <c r="N21" s="37">
        <f aca="true" t="shared" si="11" ref="N21:N29">(M21/L21)*100</f>
        <v>93.39103338731782</v>
      </c>
      <c r="O21" s="8"/>
      <c r="P21" s="9"/>
      <c r="Q21" s="2"/>
      <c r="R21" s="8"/>
      <c r="S21" s="9"/>
      <c r="T21" s="146" t="e">
        <f>(S21/R21)*100</f>
        <v>#DIV/0!</v>
      </c>
      <c r="U21" s="21"/>
      <c r="V21" s="4"/>
      <c r="W21" s="3"/>
      <c r="X21" s="8">
        <v>1</v>
      </c>
      <c r="Y21" s="4">
        <v>0</v>
      </c>
      <c r="Z21" s="2">
        <f>(Y21/X21)*100</f>
        <v>0</v>
      </c>
      <c r="AA21" s="8"/>
      <c r="AB21" s="9"/>
      <c r="AC21" s="3"/>
      <c r="AD21" s="8"/>
      <c r="AE21" s="9"/>
      <c r="AF21" s="3"/>
      <c r="AG21" s="8"/>
      <c r="AH21" s="9"/>
      <c r="AI21" s="3"/>
      <c r="AJ21" s="8"/>
      <c r="AK21" s="9"/>
      <c r="AL21" s="3"/>
      <c r="AM21" s="8"/>
      <c r="AN21" s="9"/>
      <c r="AO21" s="3"/>
      <c r="AP21" s="8"/>
      <c r="AQ21" s="9"/>
      <c r="AR21" s="146" t="e">
        <f t="shared" si="6"/>
        <v>#DIV/0!</v>
      </c>
      <c r="AS21" s="8"/>
      <c r="AT21" s="4"/>
      <c r="AU21" s="3"/>
      <c r="AV21" s="8"/>
      <c r="AW21" s="9"/>
      <c r="AX21" s="3"/>
      <c r="AY21" s="21">
        <v>59.52</v>
      </c>
      <c r="AZ21" s="9">
        <v>39.36611</v>
      </c>
      <c r="BA21" s="3">
        <f t="shared" si="3"/>
        <v>66.13929771505376</v>
      </c>
      <c r="BB21" s="8"/>
      <c r="BC21" s="9"/>
      <c r="BD21" s="3"/>
      <c r="BE21" s="8"/>
      <c r="BF21" s="9"/>
      <c r="BG21" s="3"/>
      <c r="BH21" s="8"/>
      <c r="BI21" s="9"/>
      <c r="BJ21" s="3"/>
      <c r="BK21" s="8"/>
      <c r="BL21" s="9"/>
      <c r="BM21" s="3"/>
      <c r="BN21" s="8"/>
      <c r="BO21" s="9"/>
      <c r="BP21" s="3"/>
      <c r="BQ21" s="143"/>
      <c r="BR21" s="143"/>
      <c r="BS21" s="189"/>
      <c r="BT21" s="8"/>
      <c r="BU21" s="9"/>
      <c r="BV21" s="191" t="e">
        <f t="shared" si="9"/>
        <v>#DIV/0!</v>
      </c>
      <c r="BW21" s="43"/>
      <c r="BX21" s="9"/>
      <c r="BY21" s="164"/>
      <c r="BZ21" s="8"/>
      <c r="CA21" s="9"/>
      <c r="CB21" s="3"/>
      <c r="CC21" s="178">
        <v>344.9</v>
      </c>
      <c r="CD21" s="178">
        <v>312.00903</v>
      </c>
      <c r="CE21" s="31">
        <f t="shared" si="4"/>
        <v>90.46362133951871</v>
      </c>
      <c r="CF21" s="43"/>
      <c r="CG21" s="43"/>
      <c r="CH21" s="2"/>
      <c r="CI21" s="8"/>
      <c r="CJ21" s="9"/>
      <c r="CK21" s="147"/>
      <c r="CL21" s="43"/>
      <c r="CM21" s="21"/>
      <c r="CN21" s="173"/>
      <c r="CO21" s="8"/>
      <c r="CP21" s="9"/>
      <c r="CQ21" s="7"/>
      <c r="CR21" s="226"/>
      <c r="CS21" s="214"/>
      <c r="CT21" s="216"/>
      <c r="CU21" s="157">
        <v>7.74944</v>
      </c>
      <c r="CV21" s="219">
        <v>7.74944</v>
      </c>
      <c r="CW21" s="31">
        <f>(CV21/CU21)*100</f>
        <v>100</v>
      </c>
      <c r="CX21" s="8">
        <v>7.74944</v>
      </c>
      <c r="CY21" s="8">
        <v>7.74944</v>
      </c>
      <c r="CZ21" s="210">
        <f t="shared" si="8"/>
        <v>100</v>
      </c>
      <c r="DA21" s="10">
        <f t="shared" si="10"/>
        <v>610.93944</v>
      </c>
      <c r="DB21" s="10">
        <f t="shared" si="10"/>
        <v>540.0085400000002</v>
      </c>
      <c r="DC21" s="7">
        <f t="shared" si="5"/>
        <v>88.38986397735268</v>
      </c>
      <c r="DD21" s="136"/>
      <c r="DE21" s="12"/>
    </row>
    <row r="22" spans="1:109" s="1" customFormat="1" ht="20.25">
      <c r="A22" s="66" t="s">
        <v>15</v>
      </c>
      <c r="B22" s="77" t="s">
        <v>76</v>
      </c>
      <c r="C22" s="8">
        <v>649.3</v>
      </c>
      <c r="D22" s="11">
        <v>530.27432</v>
      </c>
      <c r="E22" s="3">
        <f t="shared" si="0"/>
        <v>81.6686154320037</v>
      </c>
      <c r="F22" s="8"/>
      <c r="G22" s="9"/>
      <c r="H22" s="7"/>
      <c r="I22" s="8"/>
      <c r="J22" s="9"/>
      <c r="K22" s="3"/>
      <c r="L22" s="8">
        <v>1171.1</v>
      </c>
      <c r="M22" s="9">
        <v>1000.42942</v>
      </c>
      <c r="N22" s="37">
        <f t="shared" si="11"/>
        <v>85.42647254717788</v>
      </c>
      <c r="O22" s="8"/>
      <c r="P22" s="9"/>
      <c r="Q22" s="2"/>
      <c r="R22" s="8">
        <v>174.8</v>
      </c>
      <c r="S22" s="9">
        <v>138.87919</v>
      </c>
      <c r="T22" s="3">
        <f>(S22/R22)*100</f>
        <v>79.45033752860411</v>
      </c>
      <c r="U22" s="21"/>
      <c r="V22" s="4"/>
      <c r="W22" s="3"/>
      <c r="X22" s="8">
        <v>5</v>
      </c>
      <c r="Y22" s="4">
        <v>4.3</v>
      </c>
      <c r="Z22" s="2">
        <f aca="true" t="shared" si="12" ref="Z22:Z29">(Y22/X22)*100</f>
        <v>86</v>
      </c>
      <c r="AA22" s="8"/>
      <c r="AB22" s="9"/>
      <c r="AC22" s="3"/>
      <c r="AD22" s="8"/>
      <c r="AE22" s="9"/>
      <c r="AF22" s="3"/>
      <c r="AG22" s="8"/>
      <c r="AH22" s="9"/>
      <c r="AI22" s="3"/>
      <c r="AJ22" s="8"/>
      <c r="AK22" s="9"/>
      <c r="AL22" s="3"/>
      <c r="AM22" s="8"/>
      <c r="AN22" s="9"/>
      <c r="AO22" s="3"/>
      <c r="AP22" s="8"/>
      <c r="AQ22" s="9"/>
      <c r="AR22" s="146" t="e">
        <f t="shared" si="6"/>
        <v>#DIV/0!</v>
      </c>
      <c r="AS22" s="8"/>
      <c r="AT22" s="4"/>
      <c r="AU22" s="3"/>
      <c r="AV22" s="8">
        <v>100.9</v>
      </c>
      <c r="AW22" s="9">
        <v>60.4187</v>
      </c>
      <c r="AX22" s="3">
        <f>(AW22/AV22)*100</f>
        <v>59.87978196233895</v>
      </c>
      <c r="AY22" s="43">
        <v>348</v>
      </c>
      <c r="AZ22" s="9">
        <v>232.94354</v>
      </c>
      <c r="BA22" s="3">
        <f t="shared" si="3"/>
        <v>66.93779885057471</v>
      </c>
      <c r="BB22" s="8"/>
      <c r="BC22" s="9"/>
      <c r="BD22" s="3"/>
      <c r="BE22" s="8"/>
      <c r="BF22" s="9"/>
      <c r="BG22" s="3"/>
      <c r="BH22" s="8"/>
      <c r="BI22" s="9"/>
      <c r="BJ22" s="3"/>
      <c r="BK22" s="8"/>
      <c r="BL22" s="9"/>
      <c r="BM22" s="3"/>
      <c r="BN22" s="8"/>
      <c r="BO22" s="9"/>
      <c r="BP22" s="3"/>
      <c r="BQ22" s="143"/>
      <c r="BR22" s="143"/>
      <c r="BS22" s="189"/>
      <c r="BT22" s="8"/>
      <c r="BU22" s="9"/>
      <c r="BV22" s="191" t="e">
        <f t="shared" si="9"/>
        <v>#DIV/0!</v>
      </c>
      <c r="BW22" s="43"/>
      <c r="BX22" s="9"/>
      <c r="BY22" s="164"/>
      <c r="BZ22" s="8"/>
      <c r="CA22" s="9"/>
      <c r="CB22" s="3"/>
      <c r="CC22" s="178">
        <v>1170.2</v>
      </c>
      <c r="CD22" s="178">
        <v>1058.68393</v>
      </c>
      <c r="CE22" s="31">
        <f t="shared" si="4"/>
        <v>90.470340967356</v>
      </c>
      <c r="CF22" s="43"/>
      <c r="CG22" s="43"/>
      <c r="CH22" s="2"/>
      <c r="CI22" s="8"/>
      <c r="CJ22" s="9"/>
      <c r="CK22" s="147"/>
      <c r="CL22" s="43"/>
      <c r="CM22" s="21"/>
      <c r="CN22" s="173" t="e">
        <f aca="true" t="shared" si="13" ref="CN22:CN29">(CM22/CL22)*100</f>
        <v>#DIV/0!</v>
      </c>
      <c r="CO22" s="8"/>
      <c r="CP22" s="9"/>
      <c r="CQ22" s="7"/>
      <c r="CR22" s="226"/>
      <c r="CS22" s="214"/>
      <c r="CT22" s="216"/>
      <c r="CU22" s="157"/>
      <c r="CV22" s="220"/>
      <c r="CW22" s="31"/>
      <c r="CX22" s="8">
        <v>20</v>
      </c>
      <c r="CY22" s="43">
        <v>19.51552</v>
      </c>
      <c r="CZ22" s="210">
        <f t="shared" si="8"/>
        <v>97.5776</v>
      </c>
      <c r="DA22" s="10">
        <f t="shared" si="10"/>
        <v>2469.1</v>
      </c>
      <c r="DB22" s="10">
        <f t="shared" si="10"/>
        <v>1986.7606899999998</v>
      </c>
      <c r="DC22" s="7">
        <f t="shared" si="5"/>
        <v>80.46497468713297</v>
      </c>
      <c r="DD22" s="136"/>
      <c r="DE22" s="12"/>
    </row>
    <row r="23" spans="1:109" s="1" customFormat="1" ht="20.25">
      <c r="A23" s="66" t="s">
        <v>16</v>
      </c>
      <c r="B23" s="77" t="s">
        <v>89</v>
      </c>
      <c r="C23" s="8">
        <v>293.3</v>
      </c>
      <c r="D23" s="11">
        <v>245.80792</v>
      </c>
      <c r="E23" s="3">
        <f t="shared" si="0"/>
        <v>83.80767814524377</v>
      </c>
      <c r="F23" s="8"/>
      <c r="G23" s="9"/>
      <c r="H23" s="7"/>
      <c r="I23" s="8"/>
      <c r="J23" s="9"/>
      <c r="K23" s="3"/>
      <c r="L23" s="8">
        <v>821.4</v>
      </c>
      <c r="M23" s="9">
        <v>721.62774</v>
      </c>
      <c r="N23" s="37">
        <f t="shared" si="11"/>
        <v>87.85338933528124</v>
      </c>
      <c r="O23" s="55"/>
      <c r="P23" s="9"/>
      <c r="Q23" s="2"/>
      <c r="R23" s="8"/>
      <c r="S23" s="9"/>
      <c r="T23" s="3"/>
      <c r="U23" s="21"/>
      <c r="V23" s="4"/>
      <c r="W23" s="3"/>
      <c r="X23" s="8"/>
      <c r="Y23" s="4"/>
      <c r="Z23" s="2"/>
      <c r="AA23" s="8"/>
      <c r="AB23" s="9"/>
      <c r="AC23" s="3"/>
      <c r="AD23" s="8"/>
      <c r="AE23" s="9"/>
      <c r="AF23" s="3"/>
      <c r="AG23" s="8"/>
      <c r="AH23" s="9"/>
      <c r="AI23" s="3"/>
      <c r="AJ23" s="8"/>
      <c r="AK23" s="9"/>
      <c r="AL23" s="3"/>
      <c r="AM23" s="8"/>
      <c r="AN23" s="9"/>
      <c r="AO23" s="3"/>
      <c r="AP23" s="8"/>
      <c r="AQ23" s="9"/>
      <c r="AR23" s="146" t="e">
        <f t="shared" si="6"/>
        <v>#DIV/0!</v>
      </c>
      <c r="AS23" s="8"/>
      <c r="AT23" s="4"/>
      <c r="AU23" s="3"/>
      <c r="AV23" s="8"/>
      <c r="AW23" s="9"/>
      <c r="AX23" s="3"/>
      <c r="AY23" s="43">
        <v>197.8</v>
      </c>
      <c r="AZ23" s="9">
        <v>170.51293</v>
      </c>
      <c r="BA23" s="3">
        <f t="shared" si="3"/>
        <v>86.20471688574317</v>
      </c>
      <c r="BB23" s="8"/>
      <c r="BC23" s="9"/>
      <c r="BD23" s="3"/>
      <c r="BE23" s="8"/>
      <c r="BF23" s="9"/>
      <c r="BG23" s="3"/>
      <c r="BH23" s="8"/>
      <c r="BI23" s="9"/>
      <c r="BJ23" s="3"/>
      <c r="BK23" s="8"/>
      <c r="BL23" s="9"/>
      <c r="BM23" s="3"/>
      <c r="BN23" s="8"/>
      <c r="BO23" s="9"/>
      <c r="BP23" s="3"/>
      <c r="BQ23" s="143"/>
      <c r="BR23" s="143"/>
      <c r="BS23" s="189" t="e">
        <f>(BR23/BQ23)*100</f>
        <v>#DIV/0!</v>
      </c>
      <c r="BT23" s="8"/>
      <c r="BU23" s="9"/>
      <c r="BV23" s="191" t="e">
        <f t="shared" si="9"/>
        <v>#DIV/0!</v>
      </c>
      <c r="BW23" s="43"/>
      <c r="BX23" s="9"/>
      <c r="BY23" s="164"/>
      <c r="BZ23" s="8"/>
      <c r="CA23" s="9"/>
      <c r="CB23" s="3"/>
      <c r="CC23" s="178">
        <v>561.9</v>
      </c>
      <c r="CD23" s="178">
        <v>548.64373</v>
      </c>
      <c r="CE23" s="31">
        <f t="shared" si="4"/>
        <v>97.64081331197723</v>
      </c>
      <c r="CF23" s="43"/>
      <c r="CG23" s="43"/>
      <c r="CH23" s="2"/>
      <c r="CI23" s="8"/>
      <c r="CJ23" s="9"/>
      <c r="CK23" s="147"/>
      <c r="CL23" s="43"/>
      <c r="CM23" s="21"/>
      <c r="CN23" s="173" t="e">
        <f t="shared" si="13"/>
        <v>#DIV/0!</v>
      </c>
      <c r="CO23" s="8">
        <v>163.9</v>
      </c>
      <c r="CP23" s="9">
        <v>50</v>
      </c>
      <c r="CQ23" s="7">
        <f t="shared" si="7"/>
        <v>30.506406345332522</v>
      </c>
      <c r="CR23" s="226">
        <v>136.8</v>
      </c>
      <c r="CS23" s="214">
        <v>136.8</v>
      </c>
      <c r="CT23" s="216">
        <f>(CS23/CR23)*100</f>
        <v>100</v>
      </c>
      <c r="CU23" s="157">
        <v>12.79369</v>
      </c>
      <c r="CV23" s="219">
        <v>12.79369</v>
      </c>
      <c r="CW23" s="31">
        <f>(CV23/CU23)*100</f>
        <v>100</v>
      </c>
      <c r="CX23" s="8">
        <v>12.79369</v>
      </c>
      <c r="CY23" s="8">
        <v>12.79369</v>
      </c>
      <c r="CZ23" s="210">
        <f t="shared" si="8"/>
        <v>100</v>
      </c>
      <c r="DA23" s="10">
        <f t="shared" si="10"/>
        <v>1325.29369</v>
      </c>
      <c r="DB23" s="10">
        <f t="shared" si="10"/>
        <v>1150.74228</v>
      </c>
      <c r="DC23" s="7">
        <f t="shared" si="5"/>
        <v>86.82922801813083</v>
      </c>
      <c r="DD23" s="136"/>
      <c r="DE23" s="12"/>
    </row>
    <row r="24" spans="1:109" s="1" customFormat="1" ht="20.25">
      <c r="A24" s="66" t="s">
        <v>17</v>
      </c>
      <c r="B24" s="78" t="s">
        <v>77</v>
      </c>
      <c r="C24" s="8">
        <v>503.4</v>
      </c>
      <c r="D24" s="11">
        <v>410.17323</v>
      </c>
      <c r="E24" s="3">
        <f t="shared" si="0"/>
        <v>81.48057806912992</v>
      </c>
      <c r="F24" s="8"/>
      <c r="G24" s="9"/>
      <c r="H24" s="7"/>
      <c r="I24" s="8"/>
      <c r="J24" s="9"/>
      <c r="K24" s="3"/>
      <c r="L24" s="8">
        <v>854.298</v>
      </c>
      <c r="M24" s="9">
        <v>727.77908</v>
      </c>
      <c r="N24" s="37">
        <f t="shared" si="11"/>
        <v>85.19030595881063</v>
      </c>
      <c r="O24" s="8"/>
      <c r="P24" s="9"/>
      <c r="Q24" s="2"/>
      <c r="R24" s="8"/>
      <c r="S24" s="9"/>
      <c r="T24" s="3"/>
      <c r="U24" s="21"/>
      <c r="V24" s="4"/>
      <c r="W24" s="3"/>
      <c r="X24" s="8">
        <v>4</v>
      </c>
      <c r="Y24" s="4">
        <v>1.15</v>
      </c>
      <c r="Z24" s="2">
        <f t="shared" si="12"/>
        <v>28.749999999999996</v>
      </c>
      <c r="AA24" s="8"/>
      <c r="AB24" s="9"/>
      <c r="AC24" s="3"/>
      <c r="AD24" s="8"/>
      <c r="AE24" s="9"/>
      <c r="AF24" s="3"/>
      <c r="AG24" s="8"/>
      <c r="AH24" s="9"/>
      <c r="AI24" s="3"/>
      <c r="AJ24" s="8"/>
      <c r="AK24" s="9"/>
      <c r="AL24" s="3"/>
      <c r="AM24" s="8"/>
      <c r="AN24" s="9"/>
      <c r="AO24" s="3"/>
      <c r="AP24" s="8"/>
      <c r="AQ24" s="9"/>
      <c r="AR24" s="146" t="e">
        <f t="shared" si="6"/>
        <v>#DIV/0!</v>
      </c>
      <c r="AS24" s="8"/>
      <c r="AT24" s="4"/>
      <c r="AU24" s="3"/>
      <c r="AV24" s="8">
        <v>198.702</v>
      </c>
      <c r="AW24" s="9">
        <v>13.59349</v>
      </c>
      <c r="AX24" s="3">
        <f aca="true" t="shared" si="14" ref="AX24:AX29">(AW24/AV24)*100</f>
        <v>6.841144024720435</v>
      </c>
      <c r="AY24" s="43">
        <v>111.3</v>
      </c>
      <c r="AZ24" s="9">
        <v>74.28587</v>
      </c>
      <c r="BA24" s="3">
        <f t="shared" si="3"/>
        <v>66.7438185085355</v>
      </c>
      <c r="BB24" s="8"/>
      <c r="BC24" s="9"/>
      <c r="BD24" s="3"/>
      <c r="BE24" s="8"/>
      <c r="BF24" s="9"/>
      <c r="BG24" s="29"/>
      <c r="BH24" s="8"/>
      <c r="BI24" s="9"/>
      <c r="BJ24" s="3"/>
      <c r="BK24" s="8"/>
      <c r="BL24" s="9"/>
      <c r="BM24" s="3"/>
      <c r="BN24" s="8"/>
      <c r="BO24" s="9"/>
      <c r="BP24" s="3"/>
      <c r="BQ24" s="143"/>
      <c r="BR24" s="143"/>
      <c r="BS24" s="189"/>
      <c r="BT24" s="8"/>
      <c r="BU24" s="9"/>
      <c r="BV24" s="191" t="e">
        <f t="shared" si="9"/>
        <v>#DIV/0!</v>
      </c>
      <c r="BW24" s="43"/>
      <c r="BX24" s="9"/>
      <c r="BY24" s="164"/>
      <c r="BZ24" s="8"/>
      <c r="CA24" s="9"/>
      <c r="CB24" s="3"/>
      <c r="CC24" s="178">
        <v>416.4</v>
      </c>
      <c r="CD24" s="178">
        <v>376.91349</v>
      </c>
      <c r="CE24" s="31">
        <f t="shared" si="4"/>
        <v>90.51716858789626</v>
      </c>
      <c r="CF24" s="43"/>
      <c r="CG24" s="43"/>
      <c r="CH24" s="2"/>
      <c r="CI24" s="8"/>
      <c r="CJ24" s="9"/>
      <c r="CK24" s="147"/>
      <c r="CL24" s="43"/>
      <c r="CM24" s="21"/>
      <c r="CN24" s="173" t="e">
        <f t="shared" si="13"/>
        <v>#DIV/0!</v>
      </c>
      <c r="CO24" s="8"/>
      <c r="CP24" s="9"/>
      <c r="CQ24" s="7"/>
      <c r="CR24" s="226">
        <v>40</v>
      </c>
      <c r="CS24" s="214"/>
      <c r="CT24" s="216"/>
      <c r="CU24" s="157"/>
      <c r="CV24" s="220"/>
      <c r="CW24" s="31"/>
      <c r="CX24" s="8">
        <v>15</v>
      </c>
      <c r="CY24" s="43">
        <v>15</v>
      </c>
      <c r="CZ24" s="210">
        <f t="shared" si="8"/>
        <v>100</v>
      </c>
      <c r="DA24" s="10">
        <f t="shared" si="10"/>
        <v>1686.6999999999998</v>
      </c>
      <c r="DB24" s="10">
        <f t="shared" si="10"/>
        <v>1241.9816700000001</v>
      </c>
      <c r="DC24" s="7">
        <f t="shared" si="5"/>
        <v>73.6338216636035</v>
      </c>
      <c r="DD24" s="136"/>
      <c r="DE24" s="12"/>
    </row>
    <row r="25" spans="1:109" s="1" customFormat="1" ht="20.25">
      <c r="A25" s="66" t="s">
        <v>18</v>
      </c>
      <c r="B25" s="78" t="s">
        <v>78</v>
      </c>
      <c r="C25" s="8">
        <v>465.95</v>
      </c>
      <c r="D25" s="11">
        <v>405.9992</v>
      </c>
      <c r="E25" s="3">
        <f t="shared" si="0"/>
        <v>87.13364094859963</v>
      </c>
      <c r="F25" s="8"/>
      <c r="G25" s="9"/>
      <c r="H25" s="7"/>
      <c r="I25" s="8"/>
      <c r="J25" s="9"/>
      <c r="K25" s="3"/>
      <c r="L25" s="8">
        <v>1250.95</v>
      </c>
      <c r="M25" s="9">
        <v>1054.68015</v>
      </c>
      <c r="N25" s="37">
        <f t="shared" si="11"/>
        <v>84.31033614453015</v>
      </c>
      <c r="O25" s="8"/>
      <c r="P25" s="9"/>
      <c r="Q25" s="2"/>
      <c r="R25" s="8"/>
      <c r="S25" s="9"/>
      <c r="T25" s="3"/>
      <c r="U25" s="21"/>
      <c r="V25" s="4"/>
      <c r="W25" s="3"/>
      <c r="X25" s="8">
        <v>0.8</v>
      </c>
      <c r="Y25" s="9">
        <v>0</v>
      </c>
      <c r="Z25" s="2">
        <f t="shared" si="12"/>
        <v>0</v>
      </c>
      <c r="AA25" s="8"/>
      <c r="AB25" s="9"/>
      <c r="AC25" s="3"/>
      <c r="AD25" s="8"/>
      <c r="AE25" s="9"/>
      <c r="AF25" s="3"/>
      <c r="AG25" s="8"/>
      <c r="AH25" s="9"/>
      <c r="AI25" s="3"/>
      <c r="AJ25" s="8"/>
      <c r="AK25" s="9"/>
      <c r="AL25" s="3"/>
      <c r="AM25" s="8"/>
      <c r="AN25" s="9"/>
      <c r="AO25" s="3"/>
      <c r="AP25" s="8"/>
      <c r="AQ25" s="9"/>
      <c r="AR25" s="146" t="e">
        <f t="shared" si="6"/>
        <v>#DIV/0!</v>
      </c>
      <c r="AS25" s="8"/>
      <c r="AT25" s="4"/>
      <c r="AU25" s="3"/>
      <c r="AV25" s="8">
        <v>19.22</v>
      </c>
      <c r="AW25" s="9">
        <v>15.01617</v>
      </c>
      <c r="AX25" s="3">
        <f t="shared" si="14"/>
        <v>78.12783558792925</v>
      </c>
      <c r="AY25" s="43">
        <v>195.98</v>
      </c>
      <c r="AZ25" s="17">
        <v>147.89558</v>
      </c>
      <c r="BA25" s="3">
        <f t="shared" si="3"/>
        <v>75.46462904377998</v>
      </c>
      <c r="BB25" s="8"/>
      <c r="BC25" s="9"/>
      <c r="BD25" s="3"/>
      <c r="BE25" s="8"/>
      <c r="BF25" s="9"/>
      <c r="BG25" s="3"/>
      <c r="BH25" s="8"/>
      <c r="BI25" s="4"/>
      <c r="BJ25" s="3"/>
      <c r="BK25" s="8"/>
      <c r="BL25" s="4"/>
      <c r="BM25" s="3"/>
      <c r="BN25" s="8"/>
      <c r="BO25" s="9"/>
      <c r="BP25" s="3"/>
      <c r="BQ25" s="143"/>
      <c r="BR25" s="143"/>
      <c r="BS25" s="189"/>
      <c r="BT25" s="8"/>
      <c r="BU25" s="9"/>
      <c r="BV25" s="191" t="e">
        <f t="shared" si="9"/>
        <v>#DIV/0!</v>
      </c>
      <c r="BW25" s="43"/>
      <c r="BX25" s="9"/>
      <c r="BY25" s="164"/>
      <c r="BZ25" s="8"/>
      <c r="CA25" s="9"/>
      <c r="CB25" s="3"/>
      <c r="CC25" s="178">
        <v>910.1</v>
      </c>
      <c r="CD25" s="178">
        <v>827.52013</v>
      </c>
      <c r="CE25" s="152">
        <f t="shared" si="4"/>
        <v>90.92628612240414</v>
      </c>
      <c r="CF25" s="43"/>
      <c r="CG25" s="43"/>
      <c r="CH25" s="2"/>
      <c r="CI25" s="8"/>
      <c r="CJ25" s="9"/>
      <c r="CK25" s="147"/>
      <c r="CL25" s="43"/>
      <c r="CM25" s="21"/>
      <c r="CN25" s="173" t="e">
        <f t="shared" si="13"/>
        <v>#DIV/0!</v>
      </c>
      <c r="CO25" s="8">
        <v>155.7</v>
      </c>
      <c r="CP25" s="9">
        <v>120</v>
      </c>
      <c r="CQ25" s="7">
        <f t="shared" si="7"/>
        <v>77.07129094412332</v>
      </c>
      <c r="CR25" s="226"/>
      <c r="CS25" s="214"/>
      <c r="CT25" s="216"/>
      <c r="CU25" s="157">
        <v>10.61972</v>
      </c>
      <c r="CV25" s="219">
        <v>10.61972</v>
      </c>
      <c r="CW25" s="31">
        <f>(CV25/CU25)*100</f>
        <v>100</v>
      </c>
      <c r="CX25" s="8">
        <v>10.61972</v>
      </c>
      <c r="CY25" s="43">
        <v>10.61972</v>
      </c>
      <c r="CZ25" s="210">
        <f t="shared" si="8"/>
        <v>100</v>
      </c>
      <c r="DA25" s="10">
        <f t="shared" si="10"/>
        <v>1943.51972</v>
      </c>
      <c r="DB25" s="10">
        <f t="shared" si="10"/>
        <v>1634.21082</v>
      </c>
      <c r="DC25" s="7">
        <f t="shared" si="5"/>
        <v>84.0851164607684</v>
      </c>
      <c r="DD25" s="136"/>
      <c r="DE25" s="12"/>
    </row>
    <row r="26" spans="1:109" s="1" customFormat="1" ht="21" thickBot="1">
      <c r="A26" s="66" t="s">
        <v>19</v>
      </c>
      <c r="B26" s="80" t="s">
        <v>79</v>
      </c>
      <c r="C26" s="16">
        <v>373.47639</v>
      </c>
      <c r="D26" s="39">
        <v>328.01449</v>
      </c>
      <c r="E26" s="38">
        <f t="shared" si="0"/>
        <v>87.82736975689414</v>
      </c>
      <c r="F26" s="16"/>
      <c r="G26" s="17"/>
      <c r="H26" s="47"/>
      <c r="I26" s="16"/>
      <c r="J26" s="17"/>
      <c r="K26" s="13"/>
      <c r="L26" s="49">
        <v>1222.83702</v>
      </c>
      <c r="M26" s="32">
        <v>1104.96403</v>
      </c>
      <c r="N26" s="53">
        <f t="shared" si="11"/>
        <v>90.36069500087592</v>
      </c>
      <c r="O26" s="16"/>
      <c r="P26" s="17"/>
      <c r="Q26" s="18"/>
      <c r="R26" s="16"/>
      <c r="S26" s="17"/>
      <c r="T26" s="13"/>
      <c r="U26" s="21"/>
      <c r="V26" s="4"/>
      <c r="W26" s="13"/>
      <c r="X26" s="16">
        <v>4</v>
      </c>
      <c r="Y26" s="17">
        <v>4</v>
      </c>
      <c r="Z26" s="2">
        <f t="shared" si="12"/>
        <v>100</v>
      </c>
      <c r="AA26" s="16"/>
      <c r="AB26" s="17"/>
      <c r="AC26" s="13"/>
      <c r="AD26" s="16"/>
      <c r="AE26" s="17"/>
      <c r="AF26" s="3"/>
      <c r="AG26" s="16"/>
      <c r="AH26" s="17"/>
      <c r="AI26" s="13"/>
      <c r="AJ26" s="16"/>
      <c r="AK26" s="17"/>
      <c r="AL26" s="13"/>
      <c r="AM26" s="16"/>
      <c r="AN26" s="17"/>
      <c r="AO26" s="13"/>
      <c r="AP26" s="16"/>
      <c r="AQ26" s="17"/>
      <c r="AR26" s="146" t="e">
        <f t="shared" si="6"/>
        <v>#DIV/0!</v>
      </c>
      <c r="AS26" s="16"/>
      <c r="AT26" s="4"/>
      <c r="AU26" s="13"/>
      <c r="AV26" s="16"/>
      <c r="AW26" s="17"/>
      <c r="AX26" s="146" t="e">
        <f t="shared" si="14"/>
        <v>#DIV/0!</v>
      </c>
      <c r="AY26" s="57">
        <v>260.54988</v>
      </c>
      <c r="AZ26" s="17">
        <v>227.28258</v>
      </c>
      <c r="BA26" s="13">
        <f t="shared" si="3"/>
        <v>87.23188818970095</v>
      </c>
      <c r="BB26" s="16"/>
      <c r="BC26" s="17"/>
      <c r="BD26" s="13"/>
      <c r="BE26" s="16">
        <v>2.84</v>
      </c>
      <c r="BF26" s="17">
        <v>2.29141</v>
      </c>
      <c r="BG26" s="29">
        <f>(BF26/BE26)*100</f>
        <v>80.68345070422535</v>
      </c>
      <c r="BH26" s="16"/>
      <c r="BI26" s="17"/>
      <c r="BJ26" s="13"/>
      <c r="BK26" s="16"/>
      <c r="BL26" s="17"/>
      <c r="BM26" s="13"/>
      <c r="BN26" s="49"/>
      <c r="BO26" s="60"/>
      <c r="BP26" s="24"/>
      <c r="BQ26" s="143"/>
      <c r="BR26" s="143"/>
      <c r="BS26" s="189" t="e">
        <f>(BR26/BQ26)*100</f>
        <v>#DIV/0!</v>
      </c>
      <c r="BT26" s="49"/>
      <c r="BU26" s="60"/>
      <c r="BV26" s="192" t="e">
        <f t="shared" si="9"/>
        <v>#DIV/0!</v>
      </c>
      <c r="BW26" s="65"/>
      <c r="BX26" s="17"/>
      <c r="BY26" s="165"/>
      <c r="BZ26" s="33"/>
      <c r="CA26" s="58"/>
      <c r="CB26" s="24"/>
      <c r="CC26" s="178">
        <v>949.7</v>
      </c>
      <c r="CD26" s="178">
        <v>863.71623</v>
      </c>
      <c r="CE26" s="15">
        <f t="shared" si="4"/>
        <v>90.94621775297462</v>
      </c>
      <c r="CF26" s="44"/>
      <c r="CG26" s="44"/>
      <c r="CH26" s="39"/>
      <c r="CI26" s="49"/>
      <c r="CJ26" s="60"/>
      <c r="CK26" s="154"/>
      <c r="CL26" s="44"/>
      <c r="CM26" s="56"/>
      <c r="CN26" s="224" t="e">
        <f t="shared" si="13"/>
        <v>#DIV/0!</v>
      </c>
      <c r="CO26" s="49">
        <v>154.7</v>
      </c>
      <c r="CP26" s="60">
        <v>73.5</v>
      </c>
      <c r="CQ26" s="14">
        <f t="shared" si="7"/>
        <v>47.51131221719457</v>
      </c>
      <c r="CR26" s="226">
        <v>150.8</v>
      </c>
      <c r="CS26" s="215">
        <v>150.8</v>
      </c>
      <c r="CT26" s="217">
        <f>(CS26/CR26)*100</f>
        <v>100</v>
      </c>
      <c r="CU26" s="159">
        <v>24.31049</v>
      </c>
      <c r="CV26" s="221">
        <v>24.31049</v>
      </c>
      <c r="CW26" s="31">
        <f>(CV26/CU26)*100</f>
        <v>100</v>
      </c>
      <c r="CX26" s="16">
        <v>24.31049</v>
      </c>
      <c r="CY26" s="16">
        <v>24.31049</v>
      </c>
      <c r="CZ26" s="210">
        <f t="shared" si="8"/>
        <v>100</v>
      </c>
      <c r="DA26" s="10">
        <f t="shared" si="10"/>
        <v>1888.01378</v>
      </c>
      <c r="DB26" s="10">
        <f t="shared" si="10"/>
        <v>1690.8630000000003</v>
      </c>
      <c r="DC26" s="47">
        <f t="shared" si="5"/>
        <v>89.55776795230807</v>
      </c>
      <c r="DD26" s="136"/>
      <c r="DE26" s="12"/>
    </row>
    <row r="27" spans="1:109" s="1" customFormat="1" ht="21" thickBot="1">
      <c r="A27" s="62"/>
      <c r="B27" s="61" t="s">
        <v>81</v>
      </c>
      <c r="C27" s="34">
        <f>SUM(C8:C26)</f>
        <v>7391.89289</v>
      </c>
      <c r="D27" s="19">
        <f>SUM(D8:D26)</f>
        <v>6094.439990000001</v>
      </c>
      <c r="E27" s="20">
        <f t="shared" si="0"/>
        <v>82.44762310131364</v>
      </c>
      <c r="F27" s="34"/>
      <c r="G27" s="22"/>
      <c r="H27" s="20"/>
      <c r="I27" s="34"/>
      <c r="J27" s="36"/>
      <c r="K27" s="42"/>
      <c r="L27" s="5">
        <f>SUM(L8:L26)</f>
        <v>14079.25402</v>
      </c>
      <c r="M27" s="36">
        <f>SUM(M8:M26)</f>
        <v>12143.77811</v>
      </c>
      <c r="N27" s="137">
        <f t="shared" si="11"/>
        <v>86.2529938926409</v>
      </c>
      <c r="O27" s="34"/>
      <c r="P27" s="36"/>
      <c r="Q27" s="20"/>
      <c r="R27" s="22">
        <f>SUM(R8:R26)</f>
        <v>394.045</v>
      </c>
      <c r="S27" s="34">
        <f>SUM(S8:S26)</f>
        <v>328.46921</v>
      </c>
      <c r="T27" s="20">
        <f>(S27/R27)*100</f>
        <v>83.35829917902777</v>
      </c>
      <c r="U27" s="22"/>
      <c r="V27" s="22"/>
      <c r="W27" s="20"/>
      <c r="X27" s="34">
        <f>SUM(X8:X26)</f>
        <v>53.89999999999999</v>
      </c>
      <c r="Y27" s="22">
        <f>SUM(Y8:Y26)</f>
        <v>36.6391</v>
      </c>
      <c r="Z27" s="23">
        <f t="shared" si="12"/>
        <v>67.97606679035252</v>
      </c>
      <c r="AA27" s="34">
        <f>SUM(AA8:AA26)</f>
        <v>0</v>
      </c>
      <c r="AB27" s="22">
        <f>SUM(AB8:AB26)</f>
        <v>0</v>
      </c>
      <c r="AC27" s="20"/>
      <c r="AD27" s="34">
        <f>SUM(AD8:AD26)</f>
        <v>0</v>
      </c>
      <c r="AE27" s="22">
        <f>SUM(AE8:AE26)</f>
        <v>0</v>
      </c>
      <c r="AF27" s="20"/>
      <c r="AG27" s="34"/>
      <c r="AH27" s="36"/>
      <c r="AI27" s="20"/>
      <c r="AJ27" s="34"/>
      <c r="AK27" s="22"/>
      <c r="AL27" s="20"/>
      <c r="AM27" s="34"/>
      <c r="AN27" s="22"/>
      <c r="AO27" s="20"/>
      <c r="AP27" s="22">
        <f>SUM(AP8:AP26)</f>
        <v>163.80212</v>
      </c>
      <c r="AQ27" s="22">
        <f>SUM(AQ8:AQ26)</f>
        <v>122.75767</v>
      </c>
      <c r="AR27" s="20">
        <f>(AQ27/AP27)*100</f>
        <v>74.94266252475853</v>
      </c>
      <c r="AS27" s="34">
        <f>SUM(AS8:AS26)</f>
        <v>0</v>
      </c>
      <c r="AT27" s="22">
        <f>SUM(AT8:AT26)</f>
        <v>0</v>
      </c>
      <c r="AU27" s="20"/>
      <c r="AV27" s="34">
        <f>SUM(AV8:AV26)</f>
        <v>1225.5942700000003</v>
      </c>
      <c r="AW27" s="22">
        <f>SUM(AW8:AW26)</f>
        <v>588.31932</v>
      </c>
      <c r="AX27" s="20">
        <f t="shared" si="14"/>
        <v>48.00277990855814</v>
      </c>
      <c r="AY27" s="22">
        <f>SUM(AY8:AY26)</f>
        <v>3349.9957600000002</v>
      </c>
      <c r="AZ27" s="22">
        <f>SUM(AZ8:AZ26)</f>
        <v>2648.35</v>
      </c>
      <c r="BA27" s="20">
        <f t="shared" si="3"/>
        <v>79.05532393867864</v>
      </c>
      <c r="BB27" s="34"/>
      <c r="BC27" s="22"/>
      <c r="BD27" s="20"/>
      <c r="BE27" s="34">
        <f>SUM(BE8:BE26)</f>
        <v>111.84</v>
      </c>
      <c r="BF27" s="22">
        <f>SUM(BF8:BF26)</f>
        <v>91.55119</v>
      </c>
      <c r="BG27" s="20">
        <f>(BF27/BE27)*100</f>
        <v>81.85907546494992</v>
      </c>
      <c r="BH27" s="34">
        <f>SUM(BH8:BH26)</f>
        <v>5.03</v>
      </c>
      <c r="BI27" s="22">
        <f>SUM(BI8:BI26)</f>
        <v>0</v>
      </c>
      <c r="BJ27" s="148">
        <f>(BI27/BH27)*100</f>
        <v>0</v>
      </c>
      <c r="BK27" s="34"/>
      <c r="BL27" s="22"/>
      <c r="BM27" s="42"/>
      <c r="BN27" s="5">
        <f>SUM(BN8:BN26)</f>
        <v>0</v>
      </c>
      <c r="BO27" s="21">
        <f>SUM(BO8:BO26)</f>
        <v>0</v>
      </c>
      <c r="BP27" s="146" t="e">
        <f>(BO27/BN27)*100</f>
        <v>#DIV/0!</v>
      </c>
      <c r="BQ27" s="34"/>
      <c r="BR27" s="22"/>
      <c r="BS27" s="187"/>
      <c r="BT27" s="5">
        <f>SUM(BT8:BT26)</f>
        <v>0.3</v>
      </c>
      <c r="BU27" s="21">
        <f>SUM(BU8:BU26)</f>
        <v>0</v>
      </c>
      <c r="BV27" s="3">
        <f>(BU27/BT27)*100</f>
        <v>0</v>
      </c>
      <c r="BW27" s="34">
        <f>SUM(BW8:BW26)</f>
        <v>3</v>
      </c>
      <c r="BX27" s="22">
        <f>SUM(BX8:BX26)</f>
        <v>3</v>
      </c>
      <c r="BY27" s="166">
        <f>(BX27/BW27)*100</f>
        <v>100</v>
      </c>
      <c r="BZ27" s="34"/>
      <c r="CA27" s="22"/>
      <c r="CB27" s="42"/>
      <c r="CC27" s="22"/>
      <c r="CD27" s="139"/>
      <c r="CE27" s="22"/>
      <c r="CF27" s="22">
        <f>CF10</f>
        <v>25.2</v>
      </c>
      <c r="CG27" s="22">
        <f>CG10</f>
        <v>25.2</v>
      </c>
      <c r="CH27" s="144">
        <f>(CG27/CF27)*100</f>
        <v>100</v>
      </c>
      <c r="CI27" s="21">
        <f>SUM(CI8:CI26)</f>
        <v>0</v>
      </c>
      <c r="CJ27" s="21">
        <f>SUM(CJ8:CJ26)</f>
        <v>0</v>
      </c>
      <c r="CK27" s="146" t="e">
        <f>(CJ27/CI27)*100</f>
        <v>#DIV/0!</v>
      </c>
      <c r="CL27" s="82">
        <f>SUM(CL8:CL26)</f>
        <v>0</v>
      </c>
      <c r="CM27" s="36">
        <f>SUM(CM8:CM26)</f>
        <v>0</v>
      </c>
      <c r="CN27" s="148" t="e">
        <f t="shared" si="13"/>
        <v>#DIV/0!</v>
      </c>
      <c r="CO27" s="5"/>
      <c r="CP27" s="4"/>
      <c r="CQ27" s="125"/>
      <c r="CR27" s="34"/>
      <c r="CS27" s="36"/>
      <c r="CT27" s="4"/>
      <c r="CU27" s="34"/>
      <c r="CV27" s="34"/>
      <c r="CW27" s="148" t="e">
        <f>(CV27/CU27)*100</f>
        <v>#DIV/0!</v>
      </c>
      <c r="CX27" s="34">
        <f>SUM(CX8:CX26)</f>
        <v>325.41273</v>
      </c>
      <c r="CY27" s="22">
        <f>SUM(CY8:CY26)</f>
        <v>324.80206000000004</v>
      </c>
      <c r="CZ27" s="23">
        <f>(CY27/CX27)*100</f>
        <v>99.81233985529701</v>
      </c>
      <c r="DA27" s="34">
        <f>SUM(DA8:DA26)</f>
        <v>27129.266789999998</v>
      </c>
      <c r="DB27" s="34">
        <f>SUM(DB8:DB26)</f>
        <v>22407.306650000002</v>
      </c>
      <c r="DC27" s="20">
        <f t="shared" si="5"/>
        <v>82.59458990708684</v>
      </c>
      <c r="DD27" s="12"/>
      <c r="DE27" s="12"/>
    </row>
    <row r="28" spans="1:108" s="30" customFormat="1" ht="21" thickBot="1">
      <c r="A28" s="61"/>
      <c r="B28" s="61" t="s">
        <v>23</v>
      </c>
      <c r="C28" s="243">
        <v>1597.79</v>
      </c>
      <c r="D28" s="244">
        <v>1194.964</v>
      </c>
      <c r="E28" s="231">
        <f t="shared" si="0"/>
        <v>74.78855168701769</v>
      </c>
      <c r="F28" s="238">
        <v>70280.459</v>
      </c>
      <c r="G28" s="232">
        <v>63756.622</v>
      </c>
      <c r="H28" s="233">
        <f>(G28/F28)*100</f>
        <v>90.71742402820676</v>
      </c>
      <c r="I28" s="238">
        <v>140.2</v>
      </c>
      <c r="J28" s="232">
        <v>124.703</v>
      </c>
      <c r="K28" s="233">
        <f>(J28/I28)*100</f>
        <v>88.94650499286733</v>
      </c>
      <c r="L28" s="243">
        <v>54926.7935</v>
      </c>
      <c r="M28" s="245">
        <v>49205.659</v>
      </c>
      <c r="N28" s="137">
        <f t="shared" si="11"/>
        <v>89.58407339033909</v>
      </c>
      <c r="O28" s="246">
        <v>32305.1</v>
      </c>
      <c r="P28" s="247">
        <v>28479.714</v>
      </c>
      <c r="Q28" s="231">
        <f>(P28/O28)*100</f>
        <v>88.15856938997248</v>
      </c>
      <c r="R28" s="234"/>
      <c r="S28" s="232"/>
      <c r="T28" s="231"/>
      <c r="U28" s="248">
        <v>2837.98747</v>
      </c>
      <c r="V28" s="245">
        <v>2200.954</v>
      </c>
      <c r="W28" s="231">
        <f>V28/U28*100</f>
        <v>77.55333747121865</v>
      </c>
      <c r="X28" s="249">
        <v>86.2</v>
      </c>
      <c r="Y28" s="250">
        <v>68.464</v>
      </c>
      <c r="Z28" s="235">
        <f t="shared" si="12"/>
        <v>79.4245939675174</v>
      </c>
      <c r="AA28" s="249">
        <v>926.538</v>
      </c>
      <c r="AB28" s="237">
        <v>780.216</v>
      </c>
      <c r="AC28" s="231">
        <f>(AB28/AA28)*100</f>
        <v>84.2076633662084</v>
      </c>
      <c r="AD28" s="249">
        <v>79.5</v>
      </c>
      <c r="AE28" s="237">
        <v>66.747</v>
      </c>
      <c r="AF28" s="231">
        <f>(AE28/AD28)*100</f>
        <v>83.95849056603774</v>
      </c>
      <c r="AG28" s="251">
        <v>1269.4802</v>
      </c>
      <c r="AH28" s="236">
        <v>1223.5</v>
      </c>
      <c r="AI28" s="231">
        <f>(AH28/AG28)*100</f>
        <v>96.37802936981609</v>
      </c>
      <c r="AJ28" s="249">
        <v>28</v>
      </c>
      <c r="AK28" s="237">
        <v>13.787</v>
      </c>
      <c r="AL28" s="231">
        <f>(AK28/AJ28)*100</f>
        <v>49.23928571428572</v>
      </c>
      <c r="AM28" s="238">
        <v>98</v>
      </c>
      <c r="AN28" s="234">
        <v>83.438</v>
      </c>
      <c r="AO28" s="231">
        <f>(AN28/AM28)*100</f>
        <v>85.14081632653061</v>
      </c>
      <c r="AP28" s="252">
        <v>1430.725</v>
      </c>
      <c r="AQ28" s="237">
        <v>1192.021</v>
      </c>
      <c r="AR28" s="231">
        <f>(AQ28/AP28)*100</f>
        <v>83.31587132397911</v>
      </c>
      <c r="AS28" s="249">
        <v>1587.012</v>
      </c>
      <c r="AT28" s="237">
        <v>1388.933</v>
      </c>
      <c r="AU28" s="231">
        <f>(AT28/AS28)*100</f>
        <v>87.51874592000564</v>
      </c>
      <c r="AV28" s="249">
        <v>430</v>
      </c>
      <c r="AW28" s="237">
        <v>381.496</v>
      </c>
      <c r="AX28" s="231">
        <f t="shared" si="14"/>
        <v>88.72</v>
      </c>
      <c r="AY28" s="252">
        <v>4703.1</v>
      </c>
      <c r="AZ28" s="237">
        <v>4076.351</v>
      </c>
      <c r="BA28" s="231">
        <f t="shared" si="3"/>
        <v>86.67370457783163</v>
      </c>
      <c r="BB28" s="249">
        <v>210</v>
      </c>
      <c r="BC28" s="237">
        <v>171.457</v>
      </c>
      <c r="BD28" s="231">
        <f>(BC28/BB28)*100</f>
        <v>81.64619047619047</v>
      </c>
      <c r="BE28" s="251">
        <v>685.4</v>
      </c>
      <c r="BF28" s="237">
        <v>559.895</v>
      </c>
      <c r="BG28" s="231">
        <f>(BF28/BE28)*100</f>
        <v>81.68879486431281</v>
      </c>
      <c r="BH28" s="239"/>
      <c r="BI28" s="234"/>
      <c r="BJ28" s="231"/>
      <c r="BK28" s="239">
        <v>1377.532</v>
      </c>
      <c r="BL28" s="234">
        <v>1172.088</v>
      </c>
      <c r="BM28" s="231">
        <f>(BL28/BK28)*100</f>
        <v>85.08608148485844</v>
      </c>
      <c r="BN28" s="249">
        <v>10</v>
      </c>
      <c r="BO28" s="248">
        <v>0</v>
      </c>
      <c r="BP28" s="240">
        <f>(BO28/BN28)*100</f>
        <v>0</v>
      </c>
      <c r="BQ28" s="238"/>
      <c r="BR28" s="234"/>
      <c r="BS28" s="240" t="e">
        <f>(BR28/BQ28)*100</f>
        <v>#DIV/0!</v>
      </c>
      <c r="BT28" s="238">
        <v>21.52</v>
      </c>
      <c r="BU28" s="234">
        <v>0</v>
      </c>
      <c r="BV28" s="231">
        <f>(BU28/BT28)*100</f>
        <v>0</v>
      </c>
      <c r="BW28" s="238"/>
      <c r="BX28" s="234"/>
      <c r="BY28" s="253" t="e">
        <f>(BX28/BW28)*100</f>
        <v>#DIV/0!</v>
      </c>
      <c r="BZ28" s="254">
        <v>100</v>
      </c>
      <c r="CA28" s="232">
        <v>100</v>
      </c>
      <c r="CB28" s="242">
        <f>(CA28/BZ28)*100</f>
        <v>100</v>
      </c>
      <c r="CC28" s="241">
        <f>SUM(CC8:CC26)</f>
        <v>10330</v>
      </c>
      <c r="CD28" s="241">
        <f>SUM(CD8:CD26)</f>
        <v>9265.50169</v>
      </c>
      <c r="CE28" s="242">
        <f>(CD28/CC28)*100</f>
        <v>89.69507928363988</v>
      </c>
      <c r="CF28" s="241">
        <v>111.7</v>
      </c>
      <c r="CG28" s="241">
        <v>111.7</v>
      </c>
      <c r="CH28" s="242">
        <f>(CG28/CF28)*100</f>
        <v>100</v>
      </c>
      <c r="CI28" s="238">
        <v>8</v>
      </c>
      <c r="CJ28" s="232">
        <v>0</v>
      </c>
      <c r="CK28" s="240">
        <f>(CJ28/CI28)*100</f>
        <v>0</v>
      </c>
      <c r="CL28" s="241">
        <v>50</v>
      </c>
      <c r="CM28" s="232">
        <v>50</v>
      </c>
      <c r="CN28" s="242">
        <f>(CM28/CL28)*100</f>
        <v>100</v>
      </c>
      <c r="CO28" s="255">
        <f>SUM(CO9:CO26)</f>
        <v>1438.3000000000002</v>
      </c>
      <c r="CP28" s="256">
        <f>SUM(CP9:CP26)</f>
        <v>702.1</v>
      </c>
      <c r="CQ28" s="242">
        <f>(CP28/CO28)*100</f>
        <v>48.81457275950775</v>
      </c>
      <c r="CR28" s="232">
        <f>SUM(CR8:CR26)</f>
        <v>683.3</v>
      </c>
      <c r="CS28" s="232">
        <f>SUM(CS8:CS26)</f>
        <v>643.3</v>
      </c>
      <c r="CT28" s="250">
        <f>(CS28/CR28)*100</f>
        <v>94.14605590516611</v>
      </c>
      <c r="CU28" s="238">
        <f>SUM(CU8:CU26)</f>
        <v>218.8</v>
      </c>
      <c r="CV28" s="232">
        <f>SUM(CV8:CV26)</f>
        <v>218.8</v>
      </c>
      <c r="CW28" s="242">
        <f>(CV28/CU28)*100</f>
        <v>100</v>
      </c>
      <c r="CX28" s="238">
        <v>0</v>
      </c>
      <c r="CY28" s="234">
        <v>0</v>
      </c>
      <c r="CZ28" s="257" t="e">
        <f>(CY28/CX28)*100</f>
        <v>#DIV/0!</v>
      </c>
      <c r="DA28" s="258">
        <f>C28+F28+I28+L28+O28+U28+X28+AA28+AD28+AG28+AJ28+AM28+AP28+AS28+AV28+AY28+BB28+BE28+BK28+BN28+BQ28+BT28+BW28+BZ28+CX28+CF28+CL28+CI28+CC28+CR28+CU28+CO28</f>
        <v>187971.43716999996</v>
      </c>
      <c r="DB28" s="258">
        <f>D28+G28+J28+M28+P28+V28+Y28+AB28+AE28+AH28+AK28+AN28+AQ28+AT28+AW28+AZ28+BC28+BF28+BL28+BO28+BR28+BU28+BX28+CA28+CY28+CG28+CM28+CJ28+CD28+CS28+CV28+CP28</f>
        <v>167232.41069</v>
      </c>
      <c r="DC28" s="242">
        <f t="shared" si="5"/>
        <v>88.96692668192787</v>
      </c>
      <c r="DD28" s="81"/>
    </row>
    <row r="29" spans="1:109" s="1" customFormat="1" ht="21" thickBot="1">
      <c r="A29" s="259"/>
      <c r="B29" s="260" t="s">
        <v>80</v>
      </c>
      <c r="C29" s="193">
        <f>SUM(C27:C28)</f>
        <v>8989.68289</v>
      </c>
      <c r="D29" s="201">
        <f>SUM(D27:D28)</f>
        <v>7289.403990000001</v>
      </c>
      <c r="E29" s="204">
        <f t="shared" si="0"/>
        <v>81.08633062139081</v>
      </c>
      <c r="F29" s="193">
        <f>SUM(F27:F28)</f>
        <v>70280.459</v>
      </c>
      <c r="G29" s="202">
        <f>SUM(G27:G28)</f>
        <v>63756.622</v>
      </c>
      <c r="H29" s="204">
        <f>(G29/F29)*100</f>
        <v>90.71742402820676</v>
      </c>
      <c r="I29" s="193">
        <f>SUM(I27:I28)</f>
        <v>140.2</v>
      </c>
      <c r="J29" s="202">
        <f>SUM(J27:J28)</f>
        <v>124.703</v>
      </c>
      <c r="K29" s="261">
        <f>(J29/I29)*100</f>
        <v>88.94650499286733</v>
      </c>
      <c r="L29" s="193">
        <f>SUM(L27:L28)</f>
        <v>69006.04752</v>
      </c>
      <c r="M29" s="202">
        <f>SUM(M27:M28)</f>
        <v>61349.43711</v>
      </c>
      <c r="N29" s="262">
        <f t="shared" si="11"/>
        <v>88.90443564706284</v>
      </c>
      <c r="O29" s="193">
        <f>SUM(O27:O28)</f>
        <v>32305.1</v>
      </c>
      <c r="P29" s="202">
        <f>SUM(P27:P28)</f>
        <v>28479.714</v>
      </c>
      <c r="Q29" s="263">
        <f>(P29/O29)*100</f>
        <v>88.15856938997248</v>
      </c>
      <c r="R29" s="195">
        <f>SUM(R27:R28)</f>
        <v>394.045</v>
      </c>
      <c r="S29" s="155">
        <f>SUM(S27:S28)</f>
        <v>328.46921</v>
      </c>
      <c r="T29" s="25">
        <f>(S29/R29)*100</f>
        <v>83.35829917902777</v>
      </c>
      <c r="U29" s="194">
        <f>SUM(U27:U28)</f>
        <v>2837.98747</v>
      </c>
      <c r="V29" s="198">
        <f>SUM(V27:V28)</f>
        <v>2200.954</v>
      </c>
      <c r="W29" s="204">
        <f>(V29/U29)*100</f>
        <v>77.55333747121865</v>
      </c>
      <c r="X29" s="194">
        <f>SUM(X27:X28)</f>
        <v>140.1</v>
      </c>
      <c r="Y29" s="202">
        <f>SUM(Y27:Y28)</f>
        <v>105.1031</v>
      </c>
      <c r="Z29" s="263">
        <f t="shared" si="12"/>
        <v>75.02005710206994</v>
      </c>
      <c r="AA29" s="193">
        <f>SUM(AA27:AA28)</f>
        <v>926.538</v>
      </c>
      <c r="AB29" s="194">
        <f>SUM(AB27:AB28)</f>
        <v>780.216</v>
      </c>
      <c r="AC29" s="204">
        <f>(AB29/AA29)*100</f>
        <v>84.2076633662084</v>
      </c>
      <c r="AD29" s="193">
        <f>SUM(AD27:AD28)</f>
        <v>79.5</v>
      </c>
      <c r="AE29" s="194">
        <f>SUM(AE27:AE28)</f>
        <v>66.747</v>
      </c>
      <c r="AF29" s="204">
        <f>(AE29/AD29)*100</f>
        <v>83.95849056603774</v>
      </c>
      <c r="AG29" s="193">
        <f>SUM(AG27:AG28)</f>
        <v>1269.4802</v>
      </c>
      <c r="AH29" s="203">
        <f>SUM(AH27:AH28)</f>
        <v>1223.5</v>
      </c>
      <c r="AI29" s="204">
        <f>(AH29/AG29)*100</f>
        <v>96.37802936981609</v>
      </c>
      <c r="AJ29" s="193">
        <f>SUM(AJ27:AJ28)</f>
        <v>28</v>
      </c>
      <c r="AK29" s="203">
        <f>SUM(AK27:AK28)</f>
        <v>13.787</v>
      </c>
      <c r="AL29" s="264">
        <f>(AK29/AJ29)*100</f>
        <v>49.23928571428572</v>
      </c>
      <c r="AM29" s="193">
        <f>SUM(AM27:AM28)</f>
        <v>98</v>
      </c>
      <c r="AN29" s="203">
        <f>SUM(AN27:AN28)</f>
        <v>83.438</v>
      </c>
      <c r="AO29" s="204">
        <f>(AN29/AM29)*100</f>
        <v>85.14081632653061</v>
      </c>
      <c r="AP29" s="193">
        <f>SUM(AP27:AP28)</f>
        <v>1594.52712</v>
      </c>
      <c r="AQ29" s="203">
        <f>SUM(AQ27:AQ28)</f>
        <v>1314.77867</v>
      </c>
      <c r="AR29" s="204">
        <f>(AQ29/AP29)*100</f>
        <v>82.45571075642789</v>
      </c>
      <c r="AS29" s="193">
        <f>SUM(AS27:AS28)</f>
        <v>1587.012</v>
      </c>
      <c r="AT29" s="203">
        <f>SUM(AT27:AT28)</f>
        <v>1388.933</v>
      </c>
      <c r="AU29" s="204">
        <f>(AT29/AS29)*100</f>
        <v>87.51874592000564</v>
      </c>
      <c r="AV29" s="193">
        <f>SUM(AV27:AV28)</f>
        <v>1655.5942700000003</v>
      </c>
      <c r="AW29" s="203">
        <f>SUM(AW27:AW28)</f>
        <v>969.8153199999999</v>
      </c>
      <c r="AX29" s="204">
        <f t="shared" si="14"/>
        <v>58.57807903623632</v>
      </c>
      <c r="AY29" s="194">
        <f>SUM(AY27:AY28)</f>
        <v>8053.09576</v>
      </c>
      <c r="AZ29" s="203">
        <f>SUM(AZ27:AZ28)</f>
        <v>6724.701</v>
      </c>
      <c r="BA29" s="204">
        <f t="shared" si="3"/>
        <v>83.50454533772984</v>
      </c>
      <c r="BB29" s="193">
        <f>SUM(BB27:BB28)</f>
        <v>210</v>
      </c>
      <c r="BC29" s="203">
        <f>SUM(BC27:BC28)</f>
        <v>171.457</v>
      </c>
      <c r="BD29" s="204">
        <f>(BC29/BB29)*100</f>
        <v>81.64619047619047</v>
      </c>
      <c r="BE29" s="193">
        <f>SUM(BE27:BE28)</f>
        <v>797.24</v>
      </c>
      <c r="BF29" s="203">
        <f>SUM(BF27:BF28)</f>
        <v>651.44619</v>
      </c>
      <c r="BG29" s="204">
        <f>(BF29/BE29)*100</f>
        <v>81.71268250464101</v>
      </c>
      <c r="BH29" s="193">
        <f>SUM(BH27:BH28)</f>
        <v>5.03</v>
      </c>
      <c r="BI29" s="203">
        <f>SUM(BI27:BI28)</f>
        <v>0</v>
      </c>
      <c r="BJ29" s="205"/>
      <c r="BK29" s="206">
        <f>SUM(BK27:BK28)</f>
        <v>1377.532</v>
      </c>
      <c r="BL29" s="203">
        <f>SUM(BL27:BL28)</f>
        <v>1172.088</v>
      </c>
      <c r="BM29" s="264">
        <f>(BL29/BK29)*100</f>
        <v>85.08608148485844</v>
      </c>
      <c r="BN29" s="193">
        <f>SUM(BN27:BN28)</f>
        <v>10</v>
      </c>
      <c r="BO29" s="194">
        <f>SUM(BO27:BO28)</f>
        <v>0</v>
      </c>
      <c r="BP29" s="204">
        <f>(BO29/BN29)*100</f>
        <v>0</v>
      </c>
      <c r="BQ29" s="193">
        <f>SUM(BQ27:BQ28)</f>
        <v>0</v>
      </c>
      <c r="BR29" s="194">
        <f>SUM(BR27:BR28)</f>
        <v>0</v>
      </c>
      <c r="BS29" s="265" t="e">
        <f>(BR29/BQ29)*100</f>
        <v>#DIV/0!</v>
      </c>
      <c r="BT29" s="193">
        <f>SUM(BT27:BT28)</f>
        <v>21.82</v>
      </c>
      <c r="BU29" s="194">
        <f>SUM(BU27:BU28)</f>
        <v>0</v>
      </c>
      <c r="BV29" s="204">
        <f>(BU29/BT29)*100</f>
        <v>0</v>
      </c>
      <c r="BW29" s="195">
        <f>SUM(BW27:BW28)</f>
        <v>3</v>
      </c>
      <c r="BX29" s="196">
        <f>SUM(BX27:BX28)</f>
        <v>3</v>
      </c>
      <c r="BY29" s="207">
        <f>(BX29/BW29)*100</f>
        <v>100</v>
      </c>
      <c r="BZ29" s="195">
        <f>SUM(BZ27:BZ28)</f>
        <v>100</v>
      </c>
      <c r="CA29" s="208">
        <f>SUM(CA27:CA28)</f>
        <v>100</v>
      </c>
      <c r="CB29" s="25">
        <f>(CA29/BZ29)*100</f>
        <v>100</v>
      </c>
      <c r="CC29" s="195">
        <f>SUM(CC27:CC28)</f>
        <v>10330</v>
      </c>
      <c r="CD29" s="155">
        <f>SUM(CD27:CD28)</f>
        <v>9265.50169</v>
      </c>
      <c r="CE29" s="231">
        <f t="shared" si="4"/>
        <v>89.69507928363988</v>
      </c>
      <c r="CF29" s="193">
        <f>SUM(CF27:CF28)</f>
        <v>136.9</v>
      </c>
      <c r="CG29" s="203">
        <f>SUM(CG27:CG28)</f>
        <v>136.9</v>
      </c>
      <c r="CH29" s="204">
        <f>(CG29/CF29)*100</f>
        <v>100</v>
      </c>
      <c r="CI29" s="193">
        <f>SUM(CI27:CI28)</f>
        <v>8</v>
      </c>
      <c r="CJ29" s="198">
        <f>SUM(CJ27:CJ28)</f>
        <v>0</v>
      </c>
      <c r="CK29" s="26"/>
      <c r="CL29" s="195">
        <f>SUM(CL27:CL28)</f>
        <v>50</v>
      </c>
      <c r="CM29" s="199">
        <f>SUM(CM27:CM28)</f>
        <v>50</v>
      </c>
      <c r="CN29" s="200">
        <f t="shared" si="13"/>
        <v>100</v>
      </c>
      <c r="CO29" s="195">
        <f>SUM(CO27:CO28)</f>
        <v>1438.3000000000002</v>
      </c>
      <c r="CP29" s="195">
        <f>SUM(CP27:CP28)</f>
        <v>702.1</v>
      </c>
      <c r="CQ29" s="14">
        <f>(CP29/CO29)*100</f>
        <v>48.81457275950775</v>
      </c>
      <c r="CR29" s="197">
        <f>SUM(CR28)</f>
        <v>683.3</v>
      </c>
      <c r="CS29" s="199">
        <f>SUM(CS8:CS26)</f>
        <v>643.3</v>
      </c>
      <c r="CT29" s="260">
        <f>(CS29/CR29)*100</f>
        <v>94.14605590516611</v>
      </c>
      <c r="CU29" s="195">
        <f>SUM(CU28)</f>
        <v>218.8</v>
      </c>
      <c r="CV29" s="196">
        <f>SUM(CV28)</f>
        <v>218.8</v>
      </c>
      <c r="CW29" s="200">
        <f>(CV29/CU29)*100</f>
        <v>100</v>
      </c>
      <c r="CX29" s="193">
        <f>CX27</f>
        <v>325.41273</v>
      </c>
      <c r="CY29" s="194">
        <f>CY27</f>
        <v>324.80206000000004</v>
      </c>
      <c r="CZ29" s="263">
        <f>(CY29/CX29)*100</f>
        <v>99.81233985529701</v>
      </c>
      <c r="DA29" s="195">
        <f>SUM(DA27:DA28)</f>
        <v>215100.70395999996</v>
      </c>
      <c r="DB29" s="195">
        <f>SUM(DB27:DB28)</f>
        <v>189639.71734</v>
      </c>
      <c r="DC29" s="200">
        <f t="shared" si="5"/>
        <v>88.16322487501729</v>
      </c>
      <c r="DD29" s="57"/>
      <c r="DE29" s="57"/>
    </row>
    <row r="30" spans="2:118" ht="20.25">
      <c r="B30" s="30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70"/>
      <c r="BS30" s="117"/>
      <c r="BT30" s="117"/>
      <c r="BU30" s="117"/>
      <c r="BV30" s="117"/>
      <c r="BW30" s="117"/>
      <c r="BX30" s="117"/>
      <c r="BY30" s="167"/>
      <c r="BZ30" s="117"/>
      <c r="CA30" s="117"/>
      <c r="CB30" s="117"/>
      <c r="CC30" s="117"/>
      <c r="CD30" s="117"/>
      <c r="CE30" s="145"/>
      <c r="CF30" s="117"/>
      <c r="CG30" s="117"/>
      <c r="CH30" s="117"/>
      <c r="CI30" s="145"/>
      <c r="CJ30" s="145"/>
      <c r="CK30" s="145"/>
      <c r="CL30" s="145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79"/>
      <c r="DB30" s="223"/>
      <c r="DC30" s="117"/>
      <c r="DD30" s="117"/>
      <c r="DE30" s="117"/>
      <c r="DF30" s="117"/>
      <c r="DG30" s="117"/>
      <c r="DH30" s="117"/>
      <c r="DI30" s="1"/>
      <c r="DJ30" s="1"/>
      <c r="DK30" s="1"/>
      <c r="DL30" s="1"/>
      <c r="DM30" s="1"/>
      <c r="DN30" s="1"/>
    </row>
    <row r="31" spans="2:108" ht="20.25">
      <c r="B31" s="50"/>
      <c r="C31" s="1"/>
      <c r="F31" s="149"/>
      <c r="G31" s="133"/>
      <c r="I31" s="51"/>
      <c r="J31" s="51"/>
      <c r="K31" s="51"/>
      <c r="L31" s="51"/>
      <c r="U31" s="1"/>
      <c r="X31" s="1"/>
      <c r="AG31" s="1"/>
      <c r="AW31" s="133"/>
      <c r="CF31" s="45"/>
      <c r="CG31" s="51"/>
      <c r="CH31" s="52"/>
      <c r="CI31" s="51"/>
      <c r="CJ31" s="51"/>
      <c r="CK31" s="51"/>
      <c r="CL31" s="51"/>
      <c r="DA31" s="180"/>
      <c r="DB31" s="180"/>
      <c r="DD31" s="149"/>
    </row>
    <row r="32" spans="2:106" ht="20.25">
      <c r="B32" s="50"/>
      <c r="I32" s="51"/>
      <c r="J32" s="12"/>
      <c r="K32" s="51"/>
      <c r="L32" s="51"/>
      <c r="CE32" s="51"/>
      <c r="CF32" s="45"/>
      <c r="CG32" s="51"/>
      <c r="CH32" s="52"/>
      <c r="CI32" s="52"/>
      <c r="DA32" s="51"/>
      <c r="DB32" s="133"/>
    </row>
    <row r="33" spans="2:106" ht="20.25">
      <c r="B33" s="50"/>
      <c r="I33" s="51"/>
      <c r="J33" s="12"/>
      <c r="K33" s="51"/>
      <c r="L33" s="51"/>
      <c r="CE33" s="51"/>
      <c r="CF33" s="45"/>
      <c r="CG33" s="51"/>
      <c r="CH33" s="52"/>
      <c r="CI33" s="52"/>
      <c r="DA33" s="51"/>
      <c r="DB33" s="133"/>
    </row>
    <row r="34" spans="2:106" ht="20.25">
      <c r="B34" s="50"/>
      <c r="I34" s="51"/>
      <c r="J34" s="12"/>
      <c r="K34" s="51"/>
      <c r="L34" s="51"/>
      <c r="CE34" s="51"/>
      <c r="CF34" s="45"/>
      <c r="CG34" s="51"/>
      <c r="CH34" s="52"/>
      <c r="CI34" s="52"/>
      <c r="DA34" s="51"/>
      <c r="DB34" s="133"/>
    </row>
    <row r="35" spans="2:87" ht="20.25">
      <c r="B35" s="50"/>
      <c r="I35" s="51"/>
      <c r="J35" s="12"/>
      <c r="K35" s="51"/>
      <c r="L35" s="51"/>
      <c r="CE35" s="51"/>
      <c r="CF35" s="45"/>
      <c r="CG35" s="51"/>
      <c r="CH35" s="52"/>
      <c r="CI35" s="52"/>
    </row>
    <row r="36" spans="2:87" ht="20.25">
      <c r="B36" s="50"/>
      <c r="I36" s="51"/>
      <c r="J36" s="12"/>
      <c r="K36" s="51"/>
      <c r="L36" s="51"/>
      <c r="CE36" s="51"/>
      <c r="CF36" s="45"/>
      <c r="CG36" s="51"/>
      <c r="CH36" s="52"/>
      <c r="CI36" s="52"/>
    </row>
    <row r="37" spans="2:87" ht="20.25">
      <c r="B37" s="50"/>
      <c r="I37" s="51"/>
      <c r="J37" s="12"/>
      <c r="K37" s="51"/>
      <c r="L37" s="51"/>
      <c r="CE37" s="51"/>
      <c r="CF37" s="45"/>
      <c r="CG37" s="51"/>
      <c r="CH37" s="52"/>
      <c r="CI37" s="52"/>
    </row>
    <row r="38" spans="2:87" ht="20.25">
      <c r="B38" s="50"/>
      <c r="I38" s="51"/>
      <c r="J38" s="12"/>
      <c r="K38" s="51"/>
      <c r="L38" s="51"/>
      <c r="CE38" s="51"/>
      <c r="CF38" s="45"/>
      <c r="CG38" s="51"/>
      <c r="CH38" s="52"/>
      <c r="CI38" s="52"/>
    </row>
    <row r="39" spans="2:87" ht="20.25">
      <c r="B39" s="50"/>
      <c r="I39" s="51"/>
      <c r="J39" s="12"/>
      <c r="K39" s="51"/>
      <c r="L39" s="51"/>
      <c r="CE39" s="51"/>
      <c r="CF39" s="45"/>
      <c r="CG39" s="51"/>
      <c r="CH39" s="52"/>
      <c r="CI39" s="52"/>
    </row>
    <row r="40" spans="2:87" ht="20.25">
      <c r="B40" s="50"/>
      <c r="I40" s="51"/>
      <c r="J40" s="12"/>
      <c r="K40" s="51"/>
      <c r="L40" s="51"/>
      <c r="CE40" s="51"/>
      <c r="CF40" s="45"/>
      <c r="CG40" s="51"/>
      <c r="CH40" s="52"/>
      <c r="CI40" s="52"/>
    </row>
    <row r="41" spans="2:87" ht="20.25">
      <c r="B41" s="50"/>
      <c r="I41" s="51"/>
      <c r="J41" s="12"/>
      <c r="K41" s="51"/>
      <c r="L41" s="51"/>
      <c r="CE41" s="51"/>
      <c r="CF41" s="45"/>
      <c r="CG41" s="51"/>
      <c r="CH41" s="52"/>
      <c r="CI41" s="52"/>
    </row>
    <row r="42" spans="2:87" ht="20.25">
      <c r="B42" s="50"/>
      <c r="I42" s="51"/>
      <c r="J42" s="12"/>
      <c r="K42" s="51"/>
      <c r="L42" s="51"/>
      <c r="CE42" s="51"/>
      <c r="CF42" s="45"/>
      <c r="CG42" s="51"/>
      <c r="CH42" s="52"/>
      <c r="CI42" s="52"/>
    </row>
    <row r="43" spans="2:87" ht="20.25">
      <c r="B43" s="50"/>
      <c r="I43" s="51"/>
      <c r="J43" s="12"/>
      <c r="K43" s="51"/>
      <c r="L43" s="51"/>
      <c r="CE43" s="51"/>
      <c r="CF43" s="45"/>
      <c r="CG43" s="51"/>
      <c r="CH43" s="52"/>
      <c r="CI43" s="52"/>
    </row>
    <row r="44" spans="2:87" ht="20.25">
      <c r="B44" s="50"/>
      <c r="I44" s="51"/>
      <c r="J44" s="12"/>
      <c r="K44" s="51"/>
      <c r="L44" s="51"/>
      <c r="CE44" s="51"/>
      <c r="CF44" s="45"/>
      <c r="CG44" s="51"/>
      <c r="CH44" s="52"/>
      <c r="CI44" s="52"/>
    </row>
    <row r="45" spans="2:87" ht="20.25">
      <c r="B45" s="50"/>
      <c r="I45" s="51"/>
      <c r="J45" s="12"/>
      <c r="K45" s="51"/>
      <c r="L45" s="51"/>
      <c r="CE45" s="51"/>
      <c r="CF45" s="45"/>
      <c r="CG45" s="51"/>
      <c r="CH45" s="52"/>
      <c r="CI45" s="52"/>
    </row>
    <row r="46" spans="2:87" ht="20.25">
      <c r="B46" s="50"/>
      <c r="I46" s="51"/>
      <c r="J46" s="45"/>
      <c r="K46" s="51"/>
      <c r="L46" s="51"/>
      <c r="CE46" s="51"/>
      <c r="CF46" s="45"/>
      <c r="CG46" s="51"/>
      <c r="CH46" s="52"/>
      <c r="CI46" s="52"/>
    </row>
    <row r="47" spans="2:87" ht="20.25">
      <c r="B47" s="50"/>
      <c r="I47" s="51"/>
      <c r="J47" s="12"/>
      <c r="K47" s="51"/>
      <c r="L47" s="51"/>
      <c r="CE47" s="51"/>
      <c r="CF47" s="45"/>
      <c r="CG47" s="51"/>
      <c r="CH47" s="52"/>
      <c r="CI47" s="52"/>
    </row>
    <row r="48" spans="2:87" ht="20.25">
      <c r="B48" s="50"/>
      <c r="I48" s="51"/>
      <c r="J48" s="12"/>
      <c r="K48" s="51"/>
      <c r="L48" s="51"/>
      <c r="CE48" s="51"/>
      <c r="CF48" s="45"/>
      <c r="CG48" s="51"/>
      <c r="CH48" s="52"/>
      <c r="CI48" s="52"/>
    </row>
    <row r="49" spans="2:87" ht="20.25">
      <c r="B49" s="50"/>
      <c r="I49" s="51"/>
      <c r="J49" s="45"/>
      <c r="K49" s="51"/>
      <c r="L49" s="51"/>
      <c r="CE49" s="51"/>
      <c r="CF49" s="45"/>
      <c r="CG49" s="51"/>
      <c r="CH49" s="52"/>
      <c r="CI49" s="52"/>
    </row>
    <row r="50" spans="2:87" ht="20.25">
      <c r="B50" s="50"/>
      <c r="I50" s="51"/>
      <c r="J50" s="12"/>
      <c r="K50" s="51"/>
      <c r="L50" s="51"/>
      <c r="CE50" s="51"/>
      <c r="CF50" s="45"/>
      <c r="CG50" s="51"/>
      <c r="CH50" s="52"/>
      <c r="CI50" s="52"/>
    </row>
    <row r="51" spans="2:87" ht="20.25">
      <c r="B51" s="50"/>
      <c r="I51" s="51"/>
      <c r="J51" s="12"/>
      <c r="K51" s="51"/>
      <c r="L51" s="51"/>
      <c r="CE51" s="51"/>
      <c r="CF51" s="46"/>
      <c r="CG51" s="45"/>
      <c r="CH51" s="51"/>
      <c r="CI51" s="52"/>
    </row>
    <row r="52" spans="2:87" ht="20.25">
      <c r="B52" s="50"/>
      <c r="I52" s="51"/>
      <c r="J52" s="51"/>
      <c r="K52" s="51"/>
      <c r="L52" s="51"/>
      <c r="CE52" s="51"/>
      <c r="CF52" s="51"/>
      <c r="CG52" s="51"/>
      <c r="CH52" s="51"/>
      <c r="CI52" s="51"/>
    </row>
    <row r="53" spans="2:87" ht="20.25">
      <c r="B53" s="50"/>
      <c r="I53" s="51"/>
      <c r="J53" s="51"/>
      <c r="K53" s="51"/>
      <c r="L53" s="51"/>
      <c r="CE53" s="51"/>
      <c r="CF53" s="51"/>
      <c r="CG53" s="51"/>
      <c r="CH53" s="51"/>
      <c r="CI53" s="51"/>
    </row>
    <row r="54" spans="2:86" ht="20.25">
      <c r="B54" s="50"/>
      <c r="I54" s="51"/>
      <c r="J54" s="51"/>
      <c r="K54" s="51"/>
      <c r="L54" s="51"/>
      <c r="CF54" s="51"/>
      <c r="CG54" s="51"/>
      <c r="CH54" s="51"/>
    </row>
    <row r="55" spans="2:86" ht="20.25">
      <c r="B55" s="50"/>
      <c r="I55" s="51"/>
      <c r="J55" s="51"/>
      <c r="K55" s="51"/>
      <c r="L55" s="51"/>
      <c r="CF55" s="51"/>
      <c r="CG55" s="51"/>
      <c r="CH55" s="51"/>
    </row>
    <row r="56" spans="2:12" ht="20.25">
      <c r="B56" s="50"/>
      <c r="I56" s="51"/>
      <c r="J56" s="51"/>
      <c r="K56" s="51"/>
      <c r="L56" s="51"/>
    </row>
    <row r="57" spans="2:12" ht="20.25">
      <c r="B57" s="50"/>
      <c r="I57" s="51"/>
      <c r="J57" s="51"/>
      <c r="K57" s="51"/>
      <c r="L57" s="51"/>
    </row>
    <row r="58" spans="2:12" ht="20.25">
      <c r="B58" s="50"/>
      <c r="I58" s="51"/>
      <c r="J58" s="51"/>
      <c r="K58" s="51"/>
      <c r="L58" s="51"/>
    </row>
    <row r="59" spans="2:12" ht="20.25">
      <c r="B59" s="50"/>
      <c r="I59" s="51"/>
      <c r="J59" s="51"/>
      <c r="K59" s="51"/>
      <c r="L59" s="51"/>
    </row>
    <row r="60" spans="2:12" ht="20.25">
      <c r="B60" s="50"/>
      <c r="I60" s="51"/>
      <c r="J60" s="51"/>
      <c r="K60" s="51"/>
      <c r="L60" s="51"/>
    </row>
    <row r="61" spans="2:12" ht="20.25">
      <c r="B61" s="50"/>
      <c r="I61" s="51"/>
      <c r="J61" s="51"/>
      <c r="K61" s="51"/>
      <c r="L61" s="51"/>
    </row>
    <row r="62" spans="2:12" ht="20.25">
      <c r="B62" s="50"/>
      <c r="I62" s="51"/>
      <c r="J62" s="51"/>
      <c r="K62" s="51"/>
      <c r="L62" s="51"/>
    </row>
    <row r="63" spans="2:12" ht="20.25">
      <c r="B63" s="50"/>
      <c r="I63" s="51"/>
      <c r="J63" s="51"/>
      <c r="K63" s="51"/>
      <c r="L63" s="51"/>
    </row>
    <row r="64" spans="2:12" ht="20.25">
      <c r="B64" s="50"/>
      <c r="I64" s="51"/>
      <c r="J64" s="51"/>
      <c r="K64" s="51"/>
      <c r="L64" s="51"/>
    </row>
    <row r="65" spans="2:12" ht="20.25">
      <c r="B65" s="50"/>
      <c r="I65" s="51"/>
      <c r="J65" s="51"/>
      <c r="K65" s="51"/>
      <c r="L65" s="51"/>
    </row>
    <row r="66" spans="2:12" ht="20.25">
      <c r="B66" s="50"/>
      <c r="I66" s="51"/>
      <c r="J66" s="51"/>
      <c r="K66" s="51"/>
      <c r="L66" s="51"/>
    </row>
    <row r="67" spans="2:12" ht="20.25">
      <c r="B67" s="50"/>
      <c r="I67" s="51"/>
      <c r="J67" s="51"/>
      <c r="K67" s="51"/>
      <c r="L67" s="51"/>
    </row>
    <row r="68" spans="2:12" ht="20.25">
      <c r="B68" s="50"/>
      <c r="I68" s="51"/>
      <c r="J68" s="51"/>
      <c r="K68" s="51"/>
      <c r="L68" s="51"/>
    </row>
    <row r="69" spans="2:12" ht="20.25">
      <c r="B69" s="50"/>
      <c r="I69" s="51"/>
      <c r="J69" s="51"/>
      <c r="K69" s="51"/>
      <c r="L69" s="51"/>
    </row>
    <row r="70" spans="2:12" ht="20.25">
      <c r="B70" s="50"/>
      <c r="I70" s="51"/>
      <c r="J70" s="51"/>
      <c r="K70" s="51"/>
      <c r="L70" s="51"/>
    </row>
    <row r="71" spans="2:12" ht="20.25">
      <c r="B71" s="50"/>
      <c r="I71" s="51"/>
      <c r="J71" s="51"/>
      <c r="K71" s="51"/>
      <c r="L71" s="51"/>
    </row>
    <row r="72" spans="2:12" ht="20.25">
      <c r="B72" s="50"/>
      <c r="I72" s="51"/>
      <c r="J72" s="51"/>
      <c r="K72" s="51"/>
      <c r="L72" s="51"/>
    </row>
    <row r="73" spans="2:12" ht="20.25">
      <c r="B73" s="50"/>
      <c r="I73" s="51"/>
      <c r="J73" s="51"/>
      <c r="K73" s="51"/>
      <c r="L73" s="51"/>
    </row>
    <row r="74" spans="2:12" ht="20.25">
      <c r="B74" s="50"/>
      <c r="I74" s="51"/>
      <c r="J74" s="51"/>
      <c r="K74" s="51"/>
      <c r="L74" s="51"/>
    </row>
    <row r="75" spans="2:12" ht="20.25">
      <c r="B75" s="50"/>
      <c r="I75" s="51"/>
      <c r="J75" s="51"/>
      <c r="K75" s="51"/>
      <c r="L75" s="51"/>
    </row>
    <row r="76" spans="2:12" ht="20.25">
      <c r="B76" s="50"/>
      <c r="I76" s="51"/>
      <c r="J76" s="51"/>
      <c r="K76" s="51"/>
      <c r="L76" s="51"/>
    </row>
    <row r="77" spans="2:12" ht="20.25">
      <c r="B77" s="50"/>
      <c r="I77" s="51"/>
      <c r="J77" s="51"/>
      <c r="K77" s="51"/>
      <c r="L77" s="51"/>
    </row>
    <row r="78" spans="2:12" ht="20.25">
      <c r="B78" s="50"/>
      <c r="I78" s="51"/>
      <c r="J78" s="51"/>
      <c r="K78" s="51"/>
      <c r="L78" s="51"/>
    </row>
    <row r="79" spans="2:12" ht="20.25">
      <c r="B79" s="50"/>
      <c r="I79" s="51"/>
      <c r="J79" s="51"/>
      <c r="K79" s="51"/>
      <c r="L79" s="51"/>
    </row>
    <row r="80" spans="2:12" ht="20.25">
      <c r="B80" s="50"/>
      <c r="I80" s="51"/>
      <c r="J80" s="51"/>
      <c r="K80" s="51"/>
      <c r="L80" s="51"/>
    </row>
    <row r="81" spans="2:12" ht="20.25">
      <c r="B81" s="50"/>
      <c r="I81" s="51"/>
      <c r="J81" s="51"/>
      <c r="K81" s="51"/>
      <c r="L81" s="51"/>
    </row>
    <row r="82" spans="2:12" ht="20.25">
      <c r="B82" s="50"/>
      <c r="I82" s="51"/>
      <c r="J82" s="51"/>
      <c r="K82" s="51"/>
      <c r="L82" s="51"/>
    </row>
    <row r="83" spans="2:12" ht="20.25">
      <c r="B83" s="50"/>
      <c r="I83" s="51"/>
      <c r="J83" s="51"/>
      <c r="K83" s="51"/>
      <c r="L83" s="51"/>
    </row>
    <row r="84" spans="2:12" ht="20.25">
      <c r="B84" s="50"/>
      <c r="I84" s="51"/>
      <c r="J84" s="51"/>
      <c r="K84" s="51"/>
      <c r="L84" s="51"/>
    </row>
    <row r="85" spans="2:12" ht="20.25">
      <c r="B85" s="50"/>
      <c r="I85" s="51"/>
      <c r="J85" s="51"/>
      <c r="K85" s="51"/>
      <c r="L85" s="51"/>
    </row>
    <row r="86" spans="2:12" ht="20.25">
      <c r="B86" s="50"/>
      <c r="I86" s="51"/>
      <c r="J86" s="51"/>
      <c r="K86" s="51"/>
      <c r="L86" s="51"/>
    </row>
    <row r="87" spans="2:12" ht="20.25">
      <c r="B87" s="50"/>
      <c r="I87" s="51"/>
      <c r="J87" s="51"/>
      <c r="K87" s="51"/>
      <c r="L87" s="51"/>
    </row>
    <row r="88" spans="2:12" ht="20.25">
      <c r="B88" s="50"/>
      <c r="I88" s="51"/>
      <c r="J88" s="51"/>
      <c r="K88" s="51"/>
      <c r="L88" s="51"/>
    </row>
    <row r="89" spans="2:12" ht="20.25">
      <c r="B89" s="50"/>
      <c r="I89" s="51"/>
      <c r="J89" s="51"/>
      <c r="K89" s="51"/>
      <c r="L89" s="51"/>
    </row>
    <row r="90" spans="2:12" ht="20.25">
      <c r="B90" s="50"/>
      <c r="I90" s="51"/>
      <c r="J90" s="51"/>
      <c r="K90" s="51"/>
      <c r="L90" s="51"/>
    </row>
    <row r="91" spans="2:12" ht="20.25">
      <c r="B91" s="50"/>
      <c r="I91" s="51"/>
      <c r="J91" s="51"/>
      <c r="K91" s="51"/>
      <c r="L91" s="51"/>
    </row>
    <row r="92" spans="2:12" ht="20.25">
      <c r="B92" s="50"/>
      <c r="I92" s="51"/>
      <c r="J92" s="51"/>
      <c r="K92" s="51"/>
      <c r="L92" s="51"/>
    </row>
    <row r="93" spans="2:12" ht="20.25">
      <c r="B93" s="50"/>
      <c r="I93" s="51"/>
      <c r="J93" s="51"/>
      <c r="K93" s="51"/>
      <c r="L93" s="51"/>
    </row>
    <row r="94" spans="2:12" ht="20.25">
      <c r="B94" s="50"/>
      <c r="I94" s="51"/>
      <c r="J94" s="51"/>
      <c r="K94" s="51"/>
      <c r="L94" s="51"/>
    </row>
    <row r="95" spans="2:12" ht="20.25">
      <c r="B95" s="50"/>
      <c r="I95" s="51"/>
      <c r="J95" s="51"/>
      <c r="K95" s="51"/>
      <c r="L95" s="51"/>
    </row>
    <row r="96" spans="2:12" ht="20.25">
      <c r="B96" s="50"/>
      <c r="I96" s="51"/>
      <c r="J96" s="51"/>
      <c r="K96" s="51"/>
      <c r="L96" s="51"/>
    </row>
    <row r="97" spans="2:12" ht="20.25">
      <c r="B97" s="50"/>
      <c r="I97" s="51"/>
      <c r="J97" s="51"/>
      <c r="K97" s="51"/>
      <c r="L97" s="51"/>
    </row>
    <row r="98" spans="2:12" ht="20.25">
      <c r="B98" s="50"/>
      <c r="I98" s="51"/>
      <c r="J98" s="51"/>
      <c r="K98" s="51"/>
      <c r="L98" s="51"/>
    </row>
    <row r="99" spans="2:12" ht="20.25">
      <c r="B99" s="50"/>
      <c r="I99" s="51"/>
      <c r="J99" s="51"/>
      <c r="K99" s="51"/>
      <c r="L99" s="51"/>
    </row>
    <row r="100" spans="2:12" ht="20.25">
      <c r="B100" s="50"/>
      <c r="I100" s="51"/>
      <c r="J100" s="51"/>
      <c r="K100" s="51"/>
      <c r="L100" s="51"/>
    </row>
    <row r="101" spans="2:12" ht="20.25">
      <c r="B101" s="50"/>
      <c r="I101" s="51"/>
      <c r="J101" s="51"/>
      <c r="K101" s="51"/>
      <c r="L101" s="51"/>
    </row>
    <row r="102" spans="2:12" ht="20.25">
      <c r="B102" s="50"/>
      <c r="I102" s="51"/>
      <c r="J102" s="51"/>
      <c r="K102" s="51"/>
      <c r="L102" s="51"/>
    </row>
    <row r="103" spans="2:12" ht="20.25">
      <c r="B103" s="50"/>
      <c r="I103" s="51"/>
      <c r="J103" s="51"/>
      <c r="K103" s="51"/>
      <c r="L103" s="51"/>
    </row>
    <row r="104" spans="2:12" ht="20.25">
      <c r="B104" s="50"/>
      <c r="I104" s="51"/>
      <c r="J104" s="51"/>
      <c r="K104" s="51"/>
      <c r="L104" s="51"/>
    </row>
    <row r="105" spans="2:12" ht="20.25">
      <c r="B105" s="50"/>
      <c r="I105" s="51"/>
      <c r="J105" s="51"/>
      <c r="K105" s="51"/>
      <c r="L105" s="51"/>
    </row>
    <row r="106" spans="2:12" ht="20.25">
      <c r="B106" s="50"/>
      <c r="I106" s="51"/>
      <c r="J106" s="51"/>
      <c r="K106" s="51"/>
      <c r="L106" s="51"/>
    </row>
    <row r="107" spans="2:12" ht="20.25">
      <c r="B107" s="50"/>
      <c r="I107" s="51"/>
      <c r="J107" s="51"/>
      <c r="K107" s="51"/>
      <c r="L107" s="51"/>
    </row>
    <row r="108" spans="2:12" ht="20.25">
      <c r="B108" s="50"/>
      <c r="I108" s="51"/>
      <c r="J108" s="51"/>
      <c r="K108" s="51"/>
      <c r="L108" s="51"/>
    </row>
    <row r="109" spans="2:12" ht="20.25">
      <c r="B109" s="50"/>
      <c r="I109" s="51"/>
      <c r="J109" s="51"/>
      <c r="K109" s="51"/>
      <c r="L109" s="51"/>
    </row>
    <row r="110" spans="2:12" ht="20.25">
      <c r="B110" s="50"/>
      <c r="I110" s="51"/>
      <c r="J110" s="51"/>
      <c r="K110" s="51"/>
      <c r="L110" s="51"/>
    </row>
    <row r="111" spans="2:12" ht="20.25">
      <c r="B111" s="50"/>
      <c r="I111" s="51"/>
      <c r="J111" s="51"/>
      <c r="K111" s="51"/>
      <c r="L111" s="51"/>
    </row>
    <row r="112" spans="2:12" ht="20.25">
      <c r="B112" s="50"/>
      <c r="I112" s="51"/>
      <c r="J112" s="51"/>
      <c r="K112" s="51"/>
      <c r="L112" s="51"/>
    </row>
    <row r="113" spans="2:12" ht="20.25">
      <c r="B113" s="50"/>
      <c r="I113" s="51"/>
      <c r="J113" s="51"/>
      <c r="K113" s="51"/>
      <c r="L113" s="51"/>
    </row>
    <row r="114" spans="2:12" ht="20.25">
      <c r="B114" s="50"/>
      <c r="I114" s="51"/>
      <c r="J114" s="51"/>
      <c r="K114" s="51"/>
      <c r="L114" s="51"/>
    </row>
    <row r="115" spans="2:12" ht="20.25">
      <c r="B115" s="50"/>
      <c r="I115" s="51"/>
      <c r="J115" s="51"/>
      <c r="K115" s="51"/>
      <c r="L115" s="51"/>
    </row>
    <row r="116" spans="2:12" ht="20.25">
      <c r="B116" s="50"/>
      <c r="I116" s="51"/>
      <c r="J116" s="51"/>
      <c r="K116" s="51"/>
      <c r="L116" s="51"/>
    </row>
    <row r="117" spans="2:12" ht="20.25">
      <c r="B117" s="50"/>
      <c r="I117" s="51"/>
      <c r="J117" s="51"/>
      <c r="K117" s="51"/>
      <c r="L117" s="51"/>
    </row>
    <row r="118" spans="2:12" ht="20.25">
      <c r="B118" s="50"/>
      <c r="I118" s="51"/>
      <c r="J118" s="51"/>
      <c r="K118" s="51"/>
      <c r="L118" s="51"/>
    </row>
    <row r="119" spans="2:12" ht="20.25">
      <c r="B119" s="50"/>
      <c r="I119" s="51"/>
      <c r="J119" s="51"/>
      <c r="K119" s="51"/>
      <c r="L119" s="51"/>
    </row>
    <row r="120" spans="2:12" ht="20.25">
      <c r="B120" s="50"/>
      <c r="I120" s="51"/>
      <c r="J120" s="51"/>
      <c r="K120" s="51"/>
      <c r="L120" s="51"/>
    </row>
    <row r="121" spans="2:12" ht="20.25">
      <c r="B121" s="50"/>
      <c r="I121" s="51"/>
      <c r="J121" s="51"/>
      <c r="K121" s="51"/>
      <c r="L121" s="51"/>
    </row>
    <row r="122" spans="2:12" ht="20.25">
      <c r="B122" s="50"/>
      <c r="I122" s="51"/>
      <c r="J122" s="51"/>
      <c r="K122" s="51"/>
      <c r="L122" s="51"/>
    </row>
    <row r="123" spans="2:12" ht="20.25">
      <c r="B123" s="50"/>
      <c r="I123" s="51"/>
      <c r="J123" s="51"/>
      <c r="K123" s="51"/>
      <c r="L123" s="51"/>
    </row>
    <row r="124" spans="2:12" ht="20.25">
      <c r="B124" s="50"/>
      <c r="I124" s="51"/>
      <c r="J124" s="51"/>
      <c r="K124" s="51"/>
      <c r="L124" s="51"/>
    </row>
    <row r="125" spans="2:12" ht="20.25">
      <c r="B125" s="50"/>
      <c r="I125" s="51"/>
      <c r="J125" s="51"/>
      <c r="K125" s="51"/>
      <c r="L125" s="51"/>
    </row>
    <row r="126" spans="2:12" ht="20.25">
      <c r="B126" s="50"/>
      <c r="I126" s="51"/>
      <c r="J126" s="51"/>
      <c r="K126" s="51"/>
      <c r="L126" s="51"/>
    </row>
    <row r="127" spans="2:12" ht="20.25">
      <c r="B127" s="50"/>
      <c r="I127" s="51"/>
      <c r="J127" s="51"/>
      <c r="K127" s="51"/>
      <c r="L127" s="51"/>
    </row>
    <row r="128" spans="2:12" ht="20.25">
      <c r="B128" s="50"/>
      <c r="I128" s="51"/>
      <c r="J128" s="51"/>
      <c r="K128" s="51"/>
      <c r="L128" s="51"/>
    </row>
    <row r="129" spans="2:12" ht="20.25">
      <c r="B129" s="50"/>
      <c r="I129" s="51"/>
      <c r="J129" s="51"/>
      <c r="K129" s="51"/>
      <c r="L129" s="51"/>
    </row>
    <row r="130" spans="2:12" ht="20.25">
      <c r="B130" s="50"/>
      <c r="I130" s="51"/>
      <c r="J130" s="51"/>
      <c r="K130" s="51"/>
      <c r="L130" s="51"/>
    </row>
    <row r="131" spans="2:12" ht="20.25">
      <c r="B131" s="50"/>
      <c r="I131" s="51"/>
      <c r="J131" s="51"/>
      <c r="K131" s="51"/>
      <c r="L131" s="51"/>
    </row>
    <row r="132" spans="9:12" ht="20.25">
      <c r="I132" s="51"/>
      <c r="J132" s="51"/>
      <c r="K132" s="51"/>
      <c r="L132" s="51"/>
    </row>
    <row r="133" spans="9:12" ht="20.25">
      <c r="I133" s="51"/>
      <c r="J133" s="51"/>
      <c r="K133" s="51"/>
      <c r="L133" s="51"/>
    </row>
    <row r="134" spans="9:12" ht="20.25">
      <c r="I134" s="51"/>
      <c r="J134" s="51"/>
      <c r="K134" s="51"/>
      <c r="L134" s="51"/>
    </row>
    <row r="135" spans="9:12" ht="20.25">
      <c r="I135" s="51"/>
      <c r="J135" s="51"/>
      <c r="K135" s="51"/>
      <c r="L135" s="51"/>
    </row>
    <row r="136" spans="9:12" ht="20.25">
      <c r="I136" s="51"/>
      <c r="J136" s="51"/>
      <c r="K136" s="51"/>
      <c r="L136" s="51"/>
    </row>
    <row r="137" spans="9:12" ht="20.25">
      <c r="I137" s="51"/>
      <c r="J137" s="51"/>
      <c r="K137" s="51"/>
      <c r="L137" s="51"/>
    </row>
    <row r="138" spans="9:12" ht="20.25">
      <c r="I138" s="51"/>
      <c r="J138" s="51"/>
      <c r="K138" s="51"/>
      <c r="L138" s="51"/>
    </row>
    <row r="139" spans="9:12" ht="20.25">
      <c r="I139" s="51"/>
      <c r="J139" s="51"/>
      <c r="K139" s="51"/>
      <c r="L139" s="51"/>
    </row>
    <row r="140" spans="9:12" ht="20.25">
      <c r="I140" s="51"/>
      <c r="J140" s="51"/>
      <c r="K140" s="51"/>
      <c r="L140" s="51"/>
    </row>
    <row r="141" spans="9:12" ht="20.25">
      <c r="I141" s="51"/>
      <c r="J141" s="51"/>
      <c r="K141" s="51"/>
      <c r="L141" s="51"/>
    </row>
    <row r="142" spans="9:12" ht="20.25">
      <c r="I142" s="51"/>
      <c r="J142" s="51"/>
      <c r="K142" s="51"/>
      <c r="L142" s="51"/>
    </row>
    <row r="143" spans="9:12" ht="20.25">
      <c r="I143" s="51"/>
      <c r="J143" s="51"/>
      <c r="K143" s="51"/>
      <c r="L143" s="51"/>
    </row>
    <row r="144" spans="9:12" ht="20.25">
      <c r="I144" s="51"/>
      <c r="J144" s="51"/>
      <c r="K144" s="51"/>
      <c r="L144" s="51"/>
    </row>
    <row r="145" spans="9:12" ht="20.25">
      <c r="I145" s="51"/>
      <c r="J145" s="51"/>
      <c r="K145" s="51"/>
      <c r="L145" s="51"/>
    </row>
    <row r="146" spans="9:12" ht="20.25">
      <c r="I146" s="51"/>
      <c r="J146" s="51"/>
      <c r="K146" s="51"/>
      <c r="L146" s="51"/>
    </row>
    <row r="147" spans="9:12" ht="20.25">
      <c r="I147" s="51"/>
      <c r="J147" s="51"/>
      <c r="K147" s="51"/>
      <c r="L147" s="51"/>
    </row>
    <row r="148" spans="9:12" ht="20.25">
      <c r="I148" s="51"/>
      <c r="J148" s="51"/>
      <c r="K148" s="51"/>
      <c r="L148" s="51"/>
    </row>
    <row r="149" spans="9:12" ht="20.25">
      <c r="I149" s="51"/>
      <c r="J149" s="51"/>
      <c r="K149" s="51"/>
      <c r="L149" s="51"/>
    </row>
    <row r="150" spans="9:12" ht="20.25">
      <c r="I150" s="51"/>
      <c r="J150" s="51"/>
      <c r="K150" s="51"/>
      <c r="L150" s="51"/>
    </row>
    <row r="151" spans="9:12" ht="20.25">
      <c r="I151" s="51"/>
      <c r="J151" s="51"/>
      <c r="K151" s="51"/>
      <c r="L151" s="51"/>
    </row>
    <row r="152" spans="9:12" ht="20.25">
      <c r="I152" s="51"/>
      <c r="J152" s="51"/>
      <c r="K152" s="51"/>
      <c r="L152" s="51"/>
    </row>
    <row r="153" spans="9:12" ht="20.25">
      <c r="I153" s="51"/>
      <c r="J153" s="51"/>
      <c r="K153" s="51"/>
      <c r="L153" s="51"/>
    </row>
    <row r="154" spans="9:12" ht="20.25">
      <c r="I154" s="51"/>
      <c r="J154" s="51"/>
      <c r="K154" s="51"/>
      <c r="L154" s="51"/>
    </row>
    <row r="155" spans="9:12" ht="20.25">
      <c r="I155" s="51"/>
      <c r="J155" s="51"/>
      <c r="K155" s="51"/>
      <c r="L155" s="51"/>
    </row>
    <row r="156" spans="9:12" ht="20.25">
      <c r="I156" s="51"/>
      <c r="J156" s="51"/>
      <c r="K156" s="51"/>
      <c r="L156" s="51"/>
    </row>
    <row r="157" spans="9:12" ht="20.25">
      <c r="I157" s="51"/>
      <c r="J157" s="51"/>
      <c r="K157" s="51"/>
      <c r="L157" s="51"/>
    </row>
    <row r="158" spans="9:12" ht="20.25">
      <c r="I158" s="51"/>
      <c r="J158" s="51"/>
      <c r="K158" s="51"/>
      <c r="L158" s="51"/>
    </row>
    <row r="159" spans="9:12" ht="20.25">
      <c r="I159" s="51"/>
      <c r="J159" s="51"/>
      <c r="K159" s="51"/>
      <c r="L159" s="51"/>
    </row>
    <row r="160" spans="9:12" ht="20.25">
      <c r="I160" s="51"/>
      <c r="J160" s="51"/>
      <c r="K160" s="51"/>
      <c r="L160" s="51"/>
    </row>
    <row r="161" spans="9:12" ht="20.25">
      <c r="I161" s="51"/>
      <c r="J161" s="51"/>
      <c r="K161" s="51"/>
      <c r="L161" s="51"/>
    </row>
    <row r="162" spans="9:12" ht="20.25">
      <c r="I162" s="51"/>
      <c r="J162" s="51"/>
      <c r="K162" s="51"/>
      <c r="L162" s="51"/>
    </row>
    <row r="163" spans="9:12" ht="20.25">
      <c r="I163" s="51"/>
      <c r="J163" s="51"/>
      <c r="K163" s="51"/>
      <c r="L163" s="51"/>
    </row>
    <row r="164" spans="9:12" ht="20.25">
      <c r="I164" s="51"/>
      <c r="J164" s="51"/>
      <c r="K164" s="51"/>
      <c r="L164" s="51"/>
    </row>
    <row r="165" spans="9:12" ht="20.25">
      <c r="I165" s="51"/>
      <c r="J165" s="51"/>
      <c r="K165" s="51"/>
      <c r="L165" s="51"/>
    </row>
    <row r="166" spans="9:12" ht="20.25">
      <c r="I166" s="51"/>
      <c r="J166" s="51"/>
      <c r="K166" s="51"/>
      <c r="L166" s="51"/>
    </row>
    <row r="167" spans="9:12" ht="20.25">
      <c r="I167" s="51"/>
      <c r="J167" s="51"/>
      <c r="K167" s="51"/>
      <c r="L167" s="51"/>
    </row>
    <row r="168" spans="9:12" ht="20.25">
      <c r="I168" s="51"/>
      <c r="J168" s="51"/>
      <c r="K168" s="51"/>
      <c r="L168" s="51"/>
    </row>
    <row r="169" spans="9:12" ht="20.25">
      <c r="I169" s="51"/>
      <c r="J169" s="51"/>
      <c r="K169" s="51"/>
      <c r="L169" s="51"/>
    </row>
    <row r="170" spans="9:12" ht="20.25">
      <c r="I170" s="51"/>
      <c r="J170" s="51"/>
      <c r="K170" s="51"/>
      <c r="L170" s="51"/>
    </row>
    <row r="171" spans="9:12" ht="20.25">
      <c r="I171" s="51"/>
      <c r="J171" s="51"/>
      <c r="K171" s="51"/>
      <c r="L171" s="51"/>
    </row>
    <row r="172" spans="9:12" ht="20.25">
      <c r="I172" s="51"/>
      <c r="J172" s="51"/>
      <c r="K172" s="51"/>
      <c r="L172" s="51"/>
    </row>
    <row r="173" spans="9:12" ht="20.25">
      <c r="I173" s="51"/>
      <c r="J173" s="51"/>
      <c r="K173" s="51"/>
      <c r="L173" s="51"/>
    </row>
    <row r="174" spans="9:12" ht="20.25">
      <c r="I174" s="51"/>
      <c r="J174" s="51"/>
      <c r="K174" s="51"/>
      <c r="L174" s="51"/>
    </row>
    <row r="175" spans="9:12" ht="20.25">
      <c r="I175" s="51"/>
      <c r="J175" s="51"/>
      <c r="K175" s="51"/>
      <c r="L175" s="51"/>
    </row>
    <row r="176" spans="9:12" ht="20.25">
      <c r="I176" s="51"/>
      <c r="J176" s="51"/>
      <c r="K176" s="51"/>
      <c r="L176" s="51"/>
    </row>
    <row r="177" spans="9:12" ht="20.25">
      <c r="I177" s="51"/>
      <c r="J177" s="51"/>
      <c r="K177" s="51"/>
      <c r="L177" s="51"/>
    </row>
    <row r="178" spans="9:12" ht="20.25">
      <c r="I178" s="51"/>
      <c r="J178" s="51"/>
      <c r="K178" s="51"/>
      <c r="L178" s="51"/>
    </row>
    <row r="179" spans="9:12" ht="20.25">
      <c r="I179" s="51"/>
      <c r="J179" s="51"/>
      <c r="K179" s="51"/>
      <c r="L179" s="51"/>
    </row>
    <row r="180" spans="9:12" ht="20.25">
      <c r="I180" s="51"/>
      <c r="J180" s="51"/>
      <c r="K180" s="51"/>
      <c r="L180" s="51"/>
    </row>
    <row r="181" spans="9:12" ht="20.25">
      <c r="I181" s="51"/>
      <c r="J181" s="51"/>
      <c r="K181" s="51"/>
      <c r="L181" s="51"/>
    </row>
    <row r="182" spans="9:12" ht="20.25">
      <c r="I182" s="51"/>
      <c r="J182" s="51"/>
      <c r="K182" s="51"/>
      <c r="L182" s="51"/>
    </row>
    <row r="183" spans="9:12" ht="20.25">
      <c r="I183" s="51"/>
      <c r="J183" s="51"/>
      <c r="K183" s="51"/>
      <c r="L183" s="51"/>
    </row>
    <row r="184" spans="9:12" ht="20.25">
      <c r="I184" s="51"/>
      <c r="J184" s="51"/>
      <c r="K184" s="51"/>
      <c r="L184" s="51"/>
    </row>
    <row r="185" spans="9:12" ht="20.25">
      <c r="I185" s="51"/>
      <c r="J185" s="51"/>
      <c r="K185" s="51"/>
      <c r="L185" s="51"/>
    </row>
    <row r="186" spans="9:12" ht="20.25">
      <c r="I186" s="51"/>
      <c r="J186" s="51"/>
      <c r="K186" s="51"/>
      <c r="L186" s="51"/>
    </row>
    <row r="187" spans="9:12" ht="20.25">
      <c r="I187" s="51"/>
      <c r="J187" s="51"/>
      <c r="K187" s="51"/>
      <c r="L187" s="51"/>
    </row>
    <row r="188" spans="9:12" ht="20.25">
      <c r="I188" s="51"/>
      <c r="J188" s="51"/>
      <c r="K188" s="51"/>
      <c r="L188" s="51"/>
    </row>
    <row r="189" spans="9:12" ht="20.25">
      <c r="I189" s="51"/>
      <c r="J189" s="51"/>
      <c r="K189" s="51"/>
      <c r="L189" s="51"/>
    </row>
    <row r="190" spans="9:12" ht="20.25">
      <c r="I190" s="51"/>
      <c r="J190" s="51"/>
      <c r="K190" s="51"/>
      <c r="L190" s="51"/>
    </row>
    <row r="191" spans="9:12" ht="20.25">
      <c r="I191" s="51"/>
      <c r="J191" s="51"/>
      <c r="K191" s="51"/>
      <c r="L191" s="51"/>
    </row>
    <row r="192" spans="9:12" ht="20.25">
      <c r="I192" s="51"/>
      <c r="J192" s="51"/>
      <c r="K192" s="51"/>
      <c r="L192" s="51"/>
    </row>
    <row r="193" spans="9:12" ht="20.25">
      <c r="I193" s="51"/>
      <c r="J193" s="51"/>
      <c r="K193" s="51"/>
      <c r="L193" s="51"/>
    </row>
    <row r="194" spans="9:12" ht="20.25">
      <c r="I194" s="51"/>
      <c r="J194" s="51"/>
      <c r="K194" s="51"/>
      <c r="L194" s="51"/>
    </row>
  </sheetData>
  <mergeCells count="1">
    <mergeCell ref="CL6:CN6"/>
  </mergeCells>
  <printOptions/>
  <pageMargins left="0.15748031496062992" right="0" top="0.984251968503937" bottom="0.984251968503937" header="0.5118110236220472" footer="0.5118110236220472"/>
  <pageSetup fitToHeight="0" fitToWidth="0" horizontalDpi="300" verticalDpi="300" orientation="landscape" pageOrder="overThenDown" paperSize="9" scale="45" r:id="rId1"/>
  <colBreaks count="5" manualBreakCount="5">
    <brk id="23" max="30" man="1"/>
    <brk id="47" max="30" man="1"/>
    <brk id="71" max="30" man="1"/>
    <brk id="95" max="30" man="1"/>
    <brk id="1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2013-12-11T14:21:12Z</cp:lastPrinted>
  <dcterms:created xsi:type="dcterms:W3CDTF">1999-11-19T11:51:56Z</dcterms:created>
  <dcterms:modified xsi:type="dcterms:W3CDTF">2013-12-16T10:01:55Z</dcterms:modified>
  <cp:category/>
  <cp:version/>
  <cp:contentType/>
  <cp:contentStatus/>
</cp:coreProperties>
</file>