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05" activeTab="0"/>
  </bookViews>
  <sheets>
    <sheet name="Лист1" sheetId="1" r:id="rId1"/>
  </sheets>
  <definedNames>
    <definedName name="_xlnm.Print_Area" localSheetId="0">'Лист1'!$A$1:$P$135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4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<sst xmlns="http://schemas.openxmlformats.org/spreadsheetml/2006/main" count="122" uniqueCount="111">
  <si>
    <t>Показники</t>
  </si>
  <si>
    <t>Відхилення у сумі</t>
  </si>
  <si>
    <t>в т.ч.</t>
  </si>
  <si>
    <t>Разом доходів загального фонду ( без трансфертів)</t>
  </si>
  <si>
    <t>РАЗОМ ДОХОДІВ</t>
  </si>
  <si>
    <t>до плану на рік</t>
  </si>
  <si>
    <t>до плану  місяців</t>
  </si>
  <si>
    <t>Податок на прибуток</t>
  </si>
  <si>
    <t>Державне мито</t>
  </si>
  <si>
    <t>Офiцiйнi трансферти</t>
  </si>
  <si>
    <t>Субвенц.з держ.бюдж.на пiльгi ветеранам</t>
  </si>
  <si>
    <t>Мiсцевi цiльовi фонди</t>
  </si>
  <si>
    <t xml:space="preserve">РАЗОМ доходів загальн. фонда та транс. </t>
  </si>
  <si>
    <t>Плата за придбання торг.патентiв</t>
  </si>
  <si>
    <t>Iншi  субвенцii</t>
  </si>
  <si>
    <t>Спецiальний фонд:</t>
  </si>
  <si>
    <t>Трансферти:</t>
  </si>
  <si>
    <t>Субв.з держ.бюдж.на вик.iнвест.проек.</t>
  </si>
  <si>
    <t>Надходж. вiд продажу землi не с/х. знач</t>
  </si>
  <si>
    <t xml:space="preserve">Субвенц.з держ.бюдж. на пог.пiльг </t>
  </si>
  <si>
    <t>Кошти,що надходять до район.бюджетiв</t>
  </si>
  <si>
    <t xml:space="preserve">Субвенц.на пiльгi по електр.природ. газу </t>
  </si>
  <si>
    <t>Інші субвенціі</t>
  </si>
  <si>
    <t>Субв.з держ бюдж. на придб.топл.та газу</t>
  </si>
  <si>
    <t>Субвенція на виконання інвестіц.проектів</t>
  </si>
  <si>
    <t>Інша субвенцiя</t>
  </si>
  <si>
    <t xml:space="preserve">Фактичне виконання </t>
  </si>
  <si>
    <t>Субв.з г/б  на заходи щодо погашення заборг.по  жил.ком.госп.з грошових заощаджень</t>
  </si>
  <si>
    <t>Субв. з держ.бюджету на виплати згідно ст.57 ЗУ"Про освіту"</t>
  </si>
  <si>
    <t>Кошти одержанi iз заг фонду до бюдж розвитка</t>
  </si>
  <si>
    <t xml:space="preserve">Субв.з держ.бюджету на разрах. щодо погашення заборг.за ЖКП та єнергонос.... </t>
  </si>
  <si>
    <t>Податок на промисел</t>
  </si>
  <si>
    <t>Субв.з д/б на утримання дітей-сиріт...</t>
  </si>
  <si>
    <t>Субвенція з д/б на проведення виборів ...</t>
  </si>
  <si>
    <t>Субвенція з д/б споживачам наркотиків</t>
  </si>
  <si>
    <t>Дод.субв.з д/б на випл.допомоги сімьям з дітьми...</t>
  </si>
  <si>
    <t xml:space="preserve">Додаткова дотація на оплату праці </t>
  </si>
  <si>
    <t>Субвенція на виконання власних повноважень</t>
  </si>
  <si>
    <t>Субв.з держ бюдж. на виконання інвест.проетів…</t>
  </si>
  <si>
    <t>Субвенція на утримання обектів спільного користування….</t>
  </si>
  <si>
    <t>Субв.з держ.бюджету на проведення виборів</t>
  </si>
  <si>
    <t>Додаткова дотацiя з держ.бюджету на вирівн.фін.забезп.</t>
  </si>
  <si>
    <t>Плата за надра</t>
  </si>
  <si>
    <t>Плата за держ. реєстрацію громад.об"єднань</t>
  </si>
  <si>
    <t>Додаткова дотацiя з держ.бюджету на запровадження Єдиної тарифної сітки…</t>
  </si>
  <si>
    <t>Субвенція з держ.бюджету місцевим бюджетам на соціально-єкономічний розвиток</t>
  </si>
  <si>
    <t>Субвенція з іншіх бюджетів на виконання інвестіц.проектів</t>
  </si>
  <si>
    <t>План року</t>
  </si>
  <si>
    <t>Інша субвенція</t>
  </si>
  <si>
    <t>Субвенція з д/бюджету на здійснення заходів щодо соц.економ.розвитку регіонів</t>
  </si>
  <si>
    <t>Місцеві податки і збори,нараховані до1січня 11р.</t>
  </si>
  <si>
    <t>Інші надходження</t>
  </si>
  <si>
    <t>Власні надходження бюджетних установ</t>
  </si>
  <si>
    <t>Субвенція з держ.бюджету місцевим бюджетам на збереження середньої з/плати на період працевлаштування посадових осіб</t>
  </si>
  <si>
    <t>Адміністративні штрафи та інші санкції</t>
  </si>
  <si>
    <t>Iншi  субвенціі</t>
  </si>
  <si>
    <t>Інші додаткові дотації</t>
  </si>
  <si>
    <t>Субвенція на проведення видатків місцевих бюджетів, що не враховуваються при визначені обсягів міжбюджетних трансфертів</t>
  </si>
  <si>
    <t>Збір за спеціальне використання лісових ресурсів</t>
  </si>
  <si>
    <t>Додаткова дотація з держ.бюджету на забеспечення пальним станцій швідкої допомоги</t>
  </si>
  <si>
    <t>Грошові стягнення за шкоду,заподіяну пор.закон…</t>
  </si>
  <si>
    <t>Додаткова дотацiя з держ.бюджету на забеспечення виплат,повязаних із підвіщенням рівня оплати праці працівників бюджетної сфери…</t>
  </si>
  <si>
    <t xml:space="preserve">                                                                                                                тис.грн.</t>
  </si>
  <si>
    <t>Кошти від відчуження майна комунальної власності</t>
  </si>
  <si>
    <t>План                     місяців</t>
  </si>
  <si>
    <t>з урахуванням  змін</t>
  </si>
  <si>
    <t>План   року</t>
  </si>
  <si>
    <t>Виконання плану року з урахуванням змін</t>
  </si>
  <si>
    <t>з урахуванням змін</t>
  </si>
  <si>
    <t>Виконання до плану року</t>
  </si>
  <si>
    <t>Субв.з держ бюдж. на соціально-економічний розвиток</t>
  </si>
  <si>
    <t>Податок з власникiв транс. засобiв</t>
  </si>
  <si>
    <t xml:space="preserve">до плану на рік </t>
  </si>
  <si>
    <t xml:space="preserve">темп росту </t>
  </si>
  <si>
    <t>Додаткова дотацiя з держ.бюджету місцевим бюджетам на покращення надання соціальних послуг найуразливішим верствам населення</t>
  </si>
  <si>
    <t>Додаткова дотацiя з держ.бюджету місцевим бюджетам на оплату праці працівників бюджетних установ</t>
  </si>
  <si>
    <t>Виконання у відсотках</t>
  </si>
  <si>
    <t>Акцизний податок з реалізації…підакцизних товарів</t>
  </si>
  <si>
    <t>Єкологічний податок</t>
  </si>
  <si>
    <t>Збір за провадження деяких видів підприємницької діяльності що справлявся до 01.01.2015р.</t>
  </si>
  <si>
    <t>Базова дотація</t>
  </si>
  <si>
    <t>Субв.з держ.бюдж.на випл.допомоги сімьям з дiтьми..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</si>
  <si>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</si>
  <si>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</si>
  <si>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нерухоме майно</t>
  </si>
  <si>
    <t>плата за землю</t>
  </si>
  <si>
    <t>18050300-18050400</t>
  </si>
  <si>
    <t xml:space="preserve">єдиний податок </t>
  </si>
  <si>
    <t>єдиний податок з сільськогосподарських товаровиробників, у яких частка сільськогосподарського товаровиробництва за попередній рік дорівнює або перевищує 75%</t>
  </si>
  <si>
    <r>
      <t>Єдиний податок</t>
    </r>
    <r>
      <rPr>
        <sz val="14"/>
        <rFont val="Arial Cyr"/>
        <family val="0"/>
      </rPr>
      <t>:</t>
    </r>
    <r>
      <rPr>
        <sz val="12"/>
        <rFont val="Arial Cyr"/>
        <family val="2"/>
      </rPr>
      <t xml:space="preserve"> </t>
    </r>
    <r>
      <rPr>
        <sz val="9"/>
        <rFont val="Arial Cyr"/>
        <family val="0"/>
      </rPr>
      <t>у тому числі</t>
    </r>
  </si>
  <si>
    <t>Субвенція на утримання обєктів спільного користування чи ликвідацію негативних наслідків</t>
  </si>
  <si>
    <t>Податок та збір на  доходи фізичних осіб</t>
  </si>
  <si>
    <t>Рентна плата за спеціальне використання води</t>
  </si>
  <si>
    <r>
      <t xml:space="preserve">Податок на  майно: </t>
    </r>
    <r>
      <rPr>
        <b/>
        <sz val="10"/>
        <rFont val="Arial Cyr"/>
        <family val="0"/>
      </rPr>
      <t>у тому числі</t>
    </r>
  </si>
  <si>
    <t xml:space="preserve">Надходження від орендної плати... </t>
  </si>
  <si>
    <t>Рентна плата за спец. викоористання  лісових ресурсів.</t>
  </si>
  <si>
    <t>Туристичний збір</t>
  </si>
  <si>
    <t>Інші надходження до фондів охорони навколишнього природного середовища</t>
  </si>
  <si>
    <t>Стабілізаційна дотація</t>
  </si>
  <si>
    <t>Субвенція з держ.бюджету місцевим бюджетам на проведення виборів…</t>
  </si>
  <si>
    <t>Збір за провадження торг.діяльності нафтопродуктами…</t>
  </si>
  <si>
    <t>Кошти від відчудження майна, що перебуває у комунальній власності</t>
  </si>
  <si>
    <t>Цільви фонди,утворені органами місцевого самоврядування та місцевими органами виконавчої влади</t>
  </si>
  <si>
    <t>Плата за надання  адміністратиіних послуг</t>
  </si>
  <si>
    <t>21081100-21081500</t>
  </si>
  <si>
    <t>18010100-18010400</t>
  </si>
  <si>
    <t>180105-180109</t>
  </si>
  <si>
    <t xml:space="preserve">                                                     Аналіз  виконання  доходів  бюджету  Ізмаільського  району   на   01 серпня   2016 року                                                                                        </t>
  </si>
  <si>
    <t>факт січень-липень 2015року</t>
  </si>
  <si>
    <t>Транспортний податок з юрид.та фіз.осіб</t>
  </si>
  <si>
    <t>Субвенція з держ.бюджету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</si>
</sst>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[$-FC19]d\ mmmm\ yyyy\ &quot;г.&quot;"/>
  </numFmts>
  <fonts count="15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Tahoma"/>
      <family val="0"/>
    </font>
    <font>
      <b/>
      <sz val="10"/>
      <name val="Tahoma"/>
      <family val="0"/>
    </font>
    <font>
      <sz val="9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Border="1" applyAlignment="1">
      <alignment wrapText="1"/>
    </xf>
    <xf numFmtId="174" fontId="1" fillId="0" borderId="8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74" fontId="1" fillId="0" borderId="9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74" fontId="2" fillId="2" borderId="11" xfId="0" applyNumberFormat="1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174" fontId="2" fillId="2" borderId="12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4" fontId="1" fillId="0" borderId="14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74" fontId="2" fillId="2" borderId="3" xfId="0" applyNumberFormat="1" applyFont="1" applyFill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174" fontId="1" fillId="0" borderId="19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74" fontId="2" fillId="0" borderId="11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174" fontId="1" fillId="0" borderId="7" xfId="0" applyNumberFormat="1" applyFont="1" applyFill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174" fontId="1" fillId="0" borderId="21" xfId="0" applyNumberFormat="1" applyFont="1" applyFill="1" applyBorder="1" applyAlignment="1">
      <alignment wrapText="1"/>
    </xf>
    <xf numFmtId="174" fontId="1" fillId="0" borderId="9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174" fontId="2" fillId="0" borderId="6" xfId="0" applyNumberFormat="1" applyFont="1" applyFill="1" applyBorder="1" applyAlignment="1">
      <alignment wrapText="1"/>
    </xf>
    <xf numFmtId="174" fontId="2" fillId="0" borderId="4" xfId="0" applyNumberFormat="1" applyFont="1" applyFill="1" applyBorder="1" applyAlignment="1">
      <alignment wrapText="1"/>
    </xf>
    <xf numFmtId="174" fontId="2" fillId="2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74" fontId="1" fillId="0" borderId="1" xfId="0" applyNumberFormat="1" applyFont="1" applyBorder="1" applyAlignment="1">
      <alignment wrapText="1"/>
    </xf>
    <xf numFmtId="174" fontId="2" fillId="2" borderId="8" xfId="0" applyNumberFormat="1" applyFont="1" applyFill="1" applyBorder="1" applyAlignment="1">
      <alignment wrapText="1"/>
    </xf>
    <xf numFmtId="174" fontId="2" fillId="2" borderId="24" xfId="0" applyNumberFormat="1" applyFont="1" applyFill="1" applyBorder="1" applyAlignment="1">
      <alignment wrapText="1"/>
    </xf>
    <xf numFmtId="174" fontId="1" fillId="0" borderId="25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horizontal="right" wrapText="1"/>
    </xf>
    <xf numFmtId="0" fontId="1" fillId="0" borderId="27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74" fontId="2" fillId="0" borderId="5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174" fontId="1" fillId="0" borderId="26" xfId="0" applyNumberFormat="1" applyFont="1" applyFill="1" applyBorder="1" applyAlignment="1">
      <alignment wrapText="1"/>
    </xf>
    <xf numFmtId="174" fontId="2" fillId="0" borderId="28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174" fontId="1" fillId="0" borderId="28" xfId="0" applyNumberFormat="1" applyFont="1" applyBorder="1" applyAlignment="1">
      <alignment wrapText="1"/>
    </xf>
    <xf numFmtId="174" fontId="2" fillId="2" borderId="1" xfId="0" applyNumberFormat="1" applyFont="1" applyFill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1" fillId="0" borderId="29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74" fontId="2" fillId="0" borderId="16" xfId="0" applyNumberFormat="1" applyFont="1" applyFill="1" applyBorder="1" applyAlignment="1">
      <alignment wrapText="1"/>
    </xf>
    <xf numFmtId="174" fontId="1" fillId="0" borderId="16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2" fillId="2" borderId="4" xfId="0" applyNumberFormat="1" applyFont="1" applyFill="1" applyBorder="1" applyAlignment="1">
      <alignment wrapText="1"/>
    </xf>
    <xf numFmtId="174" fontId="1" fillId="0" borderId="30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0" fontId="1" fillId="0" borderId="31" xfId="0" applyFont="1" applyBorder="1" applyAlignment="1">
      <alignment wrapText="1"/>
    </xf>
    <xf numFmtId="174" fontId="2" fillId="0" borderId="32" xfId="0" applyNumberFormat="1" applyFont="1" applyFill="1" applyBorder="1" applyAlignment="1">
      <alignment wrapText="1"/>
    </xf>
    <xf numFmtId="174" fontId="1" fillId="0" borderId="33" xfId="0" applyNumberFormat="1" applyFont="1" applyFill="1" applyBorder="1" applyAlignment="1">
      <alignment wrapText="1"/>
    </xf>
    <xf numFmtId="174" fontId="2" fillId="0" borderId="3" xfId="0" applyNumberFormat="1" applyFont="1" applyBorder="1" applyAlignment="1">
      <alignment wrapText="1"/>
    </xf>
    <xf numFmtId="174" fontId="2" fillId="2" borderId="28" xfId="0" applyNumberFormat="1" applyFont="1" applyFill="1" applyBorder="1" applyAlignment="1">
      <alignment wrapText="1"/>
    </xf>
    <xf numFmtId="174" fontId="2" fillId="2" borderId="14" xfId="0" applyNumberFormat="1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174" fontId="1" fillId="0" borderId="23" xfId="0" applyNumberFormat="1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8" xfId="0" applyFont="1" applyFill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36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4" fontId="8" fillId="0" borderId="2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37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4" fontId="1" fillId="0" borderId="38" xfId="0" applyNumberFormat="1" applyFont="1" applyFill="1" applyBorder="1" applyAlignment="1">
      <alignment wrapText="1"/>
    </xf>
    <xf numFmtId="174" fontId="1" fillId="0" borderId="39" xfId="0" applyNumberFormat="1" applyFont="1" applyFill="1" applyBorder="1" applyAlignment="1">
      <alignment wrapText="1"/>
    </xf>
    <xf numFmtId="174" fontId="2" fillId="0" borderId="38" xfId="0" applyNumberFormat="1" applyFont="1" applyFill="1" applyBorder="1" applyAlignment="1">
      <alignment wrapText="1"/>
    </xf>
    <xf numFmtId="174" fontId="2" fillId="0" borderId="28" xfId="0" applyNumberFormat="1" applyFont="1" applyFill="1" applyBorder="1" applyAlignment="1">
      <alignment wrapText="1"/>
    </xf>
    <xf numFmtId="174" fontId="2" fillId="0" borderId="17" xfId="0" applyNumberFormat="1" applyFont="1" applyFill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174" fontId="1" fillId="0" borderId="40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74" fontId="1" fillId="0" borderId="37" xfId="0" applyNumberFormat="1" applyFont="1" applyBorder="1" applyAlignment="1">
      <alignment wrapText="1"/>
    </xf>
    <xf numFmtId="174" fontId="1" fillId="0" borderId="17" xfId="0" applyNumberFormat="1" applyFont="1" applyBorder="1" applyAlignment="1">
      <alignment wrapText="1"/>
    </xf>
    <xf numFmtId="0" fontId="1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174" fontId="2" fillId="0" borderId="14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174" fontId="1" fillId="0" borderId="41" xfId="0" applyNumberFormat="1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174" fontId="1" fillId="0" borderId="36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1" fillId="0" borderId="25" xfId="0" applyNumberFormat="1" applyFont="1" applyBorder="1" applyAlignment="1">
      <alignment wrapText="1"/>
    </xf>
    <xf numFmtId="174" fontId="1" fillId="0" borderId="21" xfId="0" applyNumberFormat="1" applyFont="1" applyBorder="1" applyAlignment="1">
      <alignment wrapText="1"/>
    </xf>
    <xf numFmtId="174" fontId="1" fillId="2" borderId="4" xfId="0" applyNumberFormat="1" applyFont="1" applyFill="1" applyBorder="1" applyAlignment="1">
      <alignment wrapText="1"/>
    </xf>
    <xf numFmtId="174" fontId="1" fillId="0" borderId="42" xfId="0" applyNumberFormat="1" applyFont="1" applyBorder="1" applyAlignment="1">
      <alignment wrapText="1"/>
    </xf>
    <xf numFmtId="174" fontId="1" fillId="0" borderId="26" xfId="0" applyNumberFormat="1" applyFont="1" applyBorder="1" applyAlignment="1">
      <alignment wrapText="1"/>
    </xf>
    <xf numFmtId="174" fontId="1" fillId="0" borderId="43" xfId="0" applyNumberFormat="1" applyFont="1" applyFill="1" applyBorder="1" applyAlignment="1">
      <alignment wrapText="1"/>
    </xf>
    <xf numFmtId="174" fontId="2" fillId="0" borderId="44" xfId="0" applyNumberFormat="1" applyFont="1" applyFill="1" applyBorder="1" applyAlignment="1">
      <alignment wrapText="1"/>
    </xf>
    <xf numFmtId="174" fontId="2" fillId="0" borderId="21" xfId="0" applyNumberFormat="1" applyFont="1" applyFill="1" applyBorder="1" applyAlignment="1">
      <alignment wrapText="1"/>
    </xf>
    <xf numFmtId="174" fontId="2" fillId="2" borderId="21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74" fontId="2" fillId="0" borderId="45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174" fontId="1" fillId="0" borderId="21" xfId="0" applyNumberFormat="1" applyFont="1" applyFill="1" applyBorder="1" applyAlignment="1">
      <alignment wrapText="1"/>
    </xf>
    <xf numFmtId="174" fontId="2" fillId="3" borderId="21" xfId="0" applyNumberFormat="1" applyFont="1" applyFill="1" applyBorder="1" applyAlignment="1">
      <alignment wrapText="1"/>
    </xf>
    <xf numFmtId="174" fontId="2" fillId="0" borderId="1" xfId="0" applyNumberFormat="1" applyFont="1" applyFill="1" applyBorder="1" applyAlignment="1">
      <alignment wrapText="1"/>
    </xf>
    <xf numFmtId="174" fontId="2" fillId="0" borderId="25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174" fontId="2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6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3" xfId="0" applyFont="1" applyBorder="1" applyAlignment="1">
      <alignment/>
    </xf>
    <xf numFmtId="174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4" fontId="1" fillId="0" borderId="8" xfId="0" applyNumberFormat="1" applyFont="1" applyFill="1" applyBorder="1" applyAlignment="1">
      <alignment/>
    </xf>
    <xf numFmtId="174" fontId="2" fillId="0" borderId="30" xfId="0" applyNumberFormat="1" applyFont="1" applyFill="1" applyBorder="1" applyAlignment="1">
      <alignment/>
    </xf>
    <xf numFmtId="174" fontId="1" fillId="0" borderId="13" xfId="0" applyNumberFormat="1" applyFont="1" applyBorder="1" applyAlignment="1">
      <alignment wrapText="1"/>
    </xf>
    <xf numFmtId="174" fontId="2" fillId="2" borderId="10" xfId="0" applyNumberFormat="1" applyFont="1" applyFill="1" applyBorder="1" applyAlignment="1">
      <alignment/>
    </xf>
    <xf numFmtId="0" fontId="1" fillId="0" borderId="8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174" fontId="2" fillId="0" borderId="46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4" fontId="5" fillId="0" borderId="36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135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2.75"/>
  <cols>
    <col min="1" max="1" width="16.00390625" style="0" customWidth="1"/>
    <col min="2" max="2" width="51.75390625" style="0" customWidth="1"/>
    <col min="3" max="3" width="19.25390625" style="0" hidden="1" customWidth="1"/>
    <col min="4" max="4" width="16.625" style="0" customWidth="1"/>
    <col min="5" max="6" width="17.875" style="0" hidden="1" customWidth="1"/>
    <col min="7" max="7" width="16.625" style="0" customWidth="1"/>
    <col min="8" max="8" width="13.25390625" style="0" customWidth="1"/>
    <col min="9" max="9" width="17.00390625" style="0" hidden="1" customWidth="1"/>
    <col min="10" max="10" width="14.125" style="0" customWidth="1"/>
    <col min="11" max="11" width="13.25390625" style="0" customWidth="1"/>
    <col min="12" max="12" width="12.75390625" style="0" hidden="1" customWidth="1"/>
    <col min="13" max="13" width="13.625" style="0" customWidth="1"/>
    <col min="14" max="14" width="13.375" style="0" customWidth="1"/>
    <col min="15" max="15" width="11.375" style="0" customWidth="1"/>
    <col min="16" max="16" width="11.875" style="0" customWidth="1"/>
  </cols>
  <sheetData>
    <row r="1" spans="1:45" ht="36" customHeight="1">
      <c r="A1" s="208" t="s">
        <v>107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9"/>
      <c r="P1" s="1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6.25" customHeight="1" thickBot="1">
      <c r="A2" s="1"/>
      <c r="B2" s="26"/>
      <c r="C2" s="1"/>
      <c r="D2" s="1"/>
      <c r="E2" s="1"/>
      <c r="F2" s="1"/>
      <c r="G2" s="1"/>
      <c r="H2" s="211" t="s">
        <v>62</v>
      </c>
      <c r="I2" s="211"/>
      <c r="J2" s="211"/>
      <c r="K2" s="211"/>
      <c r="L2" s="211"/>
      <c r="M2" s="211"/>
      <c r="N2" s="211"/>
      <c r="O2" s="19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4.75" customHeight="1" thickBot="1">
      <c r="A3" s="6"/>
      <c r="B3" s="24" t="s">
        <v>0</v>
      </c>
      <c r="C3" s="7"/>
      <c r="D3" s="126" t="s">
        <v>47</v>
      </c>
      <c r="E3" s="125" t="s">
        <v>66</v>
      </c>
      <c r="F3" s="125" t="s">
        <v>66</v>
      </c>
      <c r="G3" s="127" t="s">
        <v>64</v>
      </c>
      <c r="H3" s="151" t="s">
        <v>26</v>
      </c>
      <c r="I3" s="128" t="s">
        <v>69</v>
      </c>
      <c r="J3" s="209" t="s">
        <v>76</v>
      </c>
      <c r="K3" s="210"/>
      <c r="L3" s="129" t="s">
        <v>67</v>
      </c>
      <c r="M3" s="209" t="s">
        <v>1</v>
      </c>
      <c r="N3" s="210"/>
      <c r="O3" s="206" t="s">
        <v>108</v>
      </c>
      <c r="P3" s="206" t="s">
        <v>73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0.75" thickBot="1">
      <c r="A4" s="5"/>
      <c r="B4" s="5"/>
      <c r="C4" s="4"/>
      <c r="D4" s="130"/>
      <c r="E4" s="71" t="s">
        <v>68</v>
      </c>
      <c r="F4" s="71" t="s">
        <v>65</v>
      </c>
      <c r="G4" s="131"/>
      <c r="H4" s="132"/>
      <c r="I4" s="132"/>
      <c r="J4" s="72" t="s">
        <v>72</v>
      </c>
      <c r="K4" s="72" t="s">
        <v>6</v>
      </c>
      <c r="L4" s="133" t="s">
        <v>5</v>
      </c>
      <c r="M4" s="72" t="s">
        <v>72</v>
      </c>
      <c r="N4" s="72" t="s">
        <v>6</v>
      </c>
      <c r="O4" s="207"/>
      <c r="P4" s="20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6.75" thickBot="1">
      <c r="A5" s="32" t="s">
        <v>2</v>
      </c>
      <c r="B5" s="32" t="s">
        <v>3</v>
      </c>
      <c r="C5" s="25">
        <f>SUM(C6:C42)</f>
        <v>0</v>
      </c>
      <c r="D5" s="33">
        <f>D6+D7+D14+D20+D27+D30+D31+D32+D35+D38+D39+D40</f>
        <v>59096.850000000006</v>
      </c>
      <c r="E5" s="34">
        <f>SUM(E6:E42)</f>
        <v>0</v>
      </c>
      <c r="F5" s="34"/>
      <c r="G5" s="33">
        <f>G6+G7+G14+G20+G27+G30+G31+G32+G34+G35+G38+G39+G40</f>
        <v>28525.803999999996</v>
      </c>
      <c r="H5" s="33">
        <f>H6+H7+H13+H14+H20+H26+H27+H30+H31+H32+H34+H35+H38+H39+H40</f>
        <v>32512.514000000003</v>
      </c>
      <c r="I5" s="78">
        <f>H5/D5*100</f>
        <v>55.015646350016965</v>
      </c>
      <c r="J5" s="112">
        <f>H5/D5*100</f>
        <v>55.015646350016965</v>
      </c>
      <c r="K5" s="96">
        <f>H5/G5*100</f>
        <v>113.9758023998202</v>
      </c>
      <c r="L5" s="113"/>
      <c r="M5" s="96">
        <f>H5-D5</f>
        <v>-26584.336000000003</v>
      </c>
      <c r="N5" s="112">
        <f aca="true" t="shared" si="0" ref="N5:N99">H5-G5</f>
        <v>3986.7100000000064</v>
      </c>
      <c r="O5" s="96">
        <f>O6+O7+O13+O20+O25+O27+O30+O31+O32+O34+O35+O38+O39+O40+O26+O14</f>
        <v>19940</v>
      </c>
      <c r="P5" s="96">
        <f>H5/O5*100</f>
        <v>163.0517251755266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25" customHeight="1">
      <c r="A6" s="52">
        <v>11010000</v>
      </c>
      <c r="B6" s="14" t="s">
        <v>91</v>
      </c>
      <c r="C6" s="16"/>
      <c r="D6" s="53">
        <v>22134</v>
      </c>
      <c r="E6" s="38"/>
      <c r="F6" s="38"/>
      <c r="G6" s="85">
        <v>10859.05</v>
      </c>
      <c r="H6" s="172">
        <v>11387.596</v>
      </c>
      <c r="I6" s="141">
        <f>H6/D6*100</f>
        <v>51.44843227613626</v>
      </c>
      <c r="J6" s="153">
        <f>H6/D6*100</f>
        <v>51.44843227613626</v>
      </c>
      <c r="K6" s="148">
        <f>H6/G6*100</f>
        <v>104.86733185683829</v>
      </c>
      <c r="L6" s="143"/>
      <c r="M6" s="38">
        <f>H6-D6</f>
        <v>-10746.404</v>
      </c>
      <c r="N6" s="145">
        <f t="shared" si="0"/>
        <v>528.5460000000003</v>
      </c>
      <c r="O6" s="76">
        <v>7474.8</v>
      </c>
      <c r="P6" s="77">
        <f aca="true" t="shared" si="1" ref="P6:P40">H6/O6*100</f>
        <v>152.34649756515225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customHeight="1">
      <c r="A7" s="45">
        <v>11020000</v>
      </c>
      <c r="B7" s="10" t="s">
        <v>7</v>
      </c>
      <c r="C7" s="16"/>
      <c r="D7" s="60">
        <v>30.2</v>
      </c>
      <c r="E7" s="9"/>
      <c r="F7" s="9"/>
      <c r="G7" s="11">
        <v>30.2</v>
      </c>
      <c r="H7" s="173">
        <v>30.821</v>
      </c>
      <c r="I7" s="46">
        <f>H7/D7*100</f>
        <v>102.05629139072849</v>
      </c>
      <c r="J7" s="154">
        <f>H7/D7*100</f>
        <v>102.05629139072849</v>
      </c>
      <c r="K7" s="11">
        <f>H7/G7*100</f>
        <v>102.05629139072849</v>
      </c>
      <c r="L7" s="60"/>
      <c r="M7" s="11">
        <f aca="true" t="shared" si="2" ref="M7:M97">H7-D7</f>
        <v>0.6210000000000022</v>
      </c>
      <c r="N7" s="142">
        <f t="shared" si="0"/>
        <v>0.6210000000000022</v>
      </c>
      <c r="O7" s="77">
        <v>21</v>
      </c>
      <c r="P7" s="77">
        <f t="shared" si="1"/>
        <v>146.76666666666668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 hidden="1">
      <c r="A8" s="45"/>
      <c r="B8" s="10"/>
      <c r="C8" s="16"/>
      <c r="D8" s="16"/>
      <c r="E8" s="9"/>
      <c r="F8" s="9"/>
      <c r="G8" s="9"/>
      <c r="H8" s="173"/>
      <c r="I8" s="46"/>
      <c r="J8" s="154"/>
      <c r="K8" s="11"/>
      <c r="L8" s="60"/>
      <c r="M8" s="11">
        <f t="shared" si="2"/>
        <v>0</v>
      </c>
      <c r="N8" s="142">
        <f t="shared" si="0"/>
        <v>0</v>
      </c>
      <c r="O8" s="87"/>
      <c r="P8" s="77" t="e">
        <f t="shared" si="1"/>
        <v>#DIV/0!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hidden="1">
      <c r="A9" s="45">
        <v>13030000</v>
      </c>
      <c r="B9" s="10" t="s">
        <v>42</v>
      </c>
      <c r="C9" s="16"/>
      <c r="D9" s="16"/>
      <c r="E9" s="11"/>
      <c r="F9" s="11"/>
      <c r="G9" s="11"/>
      <c r="H9" s="173"/>
      <c r="I9" s="46"/>
      <c r="J9" s="154" t="e">
        <f>H9/E9*100</f>
        <v>#DIV/0!</v>
      </c>
      <c r="K9" s="11" t="e">
        <f>H9/G9*100</f>
        <v>#DIV/0!</v>
      </c>
      <c r="L9" s="60"/>
      <c r="M9" s="11">
        <f t="shared" si="2"/>
        <v>0</v>
      </c>
      <c r="N9" s="142">
        <f t="shared" si="0"/>
        <v>0</v>
      </c>
      <c r="O9" s="87"/>
      <c r="P9" s="77" t="e">
        <f t="shared" si="1"/>
        <v>#DIV/0!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3.75" customHeight="1" hidden="1">
      <c r="A10" s="45">
        <v>13010200</v>
      </c>
      <c r="B10" s="10" t="s">
        <v>58</v>
      </c>
      <c r="C10" s="16"/>
      <c r="D10" s="16"/>
      <c r="E10" s="11"/>
      <c r="F10" s="11"/>
      <c r="G10" s="11"/>
      <c r="H10" s="173"/>
      <c r="I10" s="46"/>
      <c r="J10" s="154"/>
      <c r="K10" s="11"/>
      <c r="L10" s="60"/>
      <c r="M10" s="11">
        <f t="shared" si="2"/>
        <v>0</v>
      </c>
      <c r="N10" s="142">
        <f t="shared" si="0"/>
        <v>0</v>
      </c>
      <c r="O10" s="87"/>
      <c r="P10" s="77" t="e">
        <f t="shared" si="1"/>
        <v>#DIV/0!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.75" customHeight="1" hidden="1">
      <c r="A11" s="45"/>
      <c r="B11" s="10"/>
      <c r="C11" s="16"/>
      <c r="D11" s="16"/>
      <c r="E11" s="11"/>
      <c r="F11" s="11"/>
      <c r="G11" s="11"/>
      <c r="H11" s="173"/>
      <c r="I11" s="46"/>
      <c r="J11" s="154"/>
      <c r="K11" s="11"/>
      <c r="L11" s="60"/>
      <c r="M11" s="11">
        <f t="shared" si="2"/>
        <v>0</v>
      </c>
      <c r="N11" s="142">
        <f t="shared" si="0"/>
        <v>0</v>
      </c>
      <c r="O11" s="87"/>
      <c r="P11" s="7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.75" customHeight="1" hidden="1">
      <c r="A12" s="45">
        <v>13020000</v>
      </c>
      <c r="B12" s="10" t="s">
        <v>92</v>
      </c>
      <c r="C12" s="16"/>
      <c r="D12" s="16"/>
      <c r="E12" s="11"/>
      <c r="F12" s="11"/>
      <c r="G12" s="11"/>
      <c r="H12" s="173"/>
      <c r="I12" s="46"/>
      <c r="J12" s="154"/>
      <c r="K12" s="11"/>
      <c r="L12" s="60"/>
      <c r="M12" s="11"/>
      <c r="N12" s="142"/>
      <c r="O12" s="87"/>
      <c r="P12" s="7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33.75" customHeight="1">
      <c r="A13" s="45">
        <v>13010000</v>
      </c>
      <c r="B13" s="10" t="s">
        <v>95</v>
      </c>
      <c r="C13" s="16"/>
      <c r="D13" s="16"/>
      <c r="E13" s="11"/>
      <c r="F13" s="11"/>
      <c r="G13" s="11"/>
      <c r="H13" s="173">
        <v>0.789</v>
      </c>
      <c r="I13" s="46"/>
      <c r="J13" s="154"/>
      <c r="K13" s="11"/>
      <c r="L13" s="60"/>
      <c r="M13" s="11">
        <f t="shared" si="2"/>
        <v>0.789</v>
      </c>
      <c r="N13" s="142">
        <f t="shared" si="0"/>
        <v>0.789</v>
      </c>
      <c r="O13" s="87">
        <v>0.1</v>
      </c>
      <c r="P13" s="7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3.75" customHeight="1">
      <c r="A14" s="45">
        <v>14040000</v>
      </c>
      <c r="B14" s="10" t="s">
        <v>77</v>
      </c>
      <c r="C14" s="16"/>
      <c r="D14" s="16">
        <v>1835.75</v>
      </c>
      <c r="E14" s="11"/>
      <c r="F14" s="11"/>
      <c r="G14" s="11">
        <v>1039.259</v>
      </c>
      <c r="H14" s="173">
        <v>1763.483</v>
      </c>
      <c r="I14" s="46"/>
      <c r="J14" s="94">
        <f>H14/D14*100</f>
        <v>96.06335285305732</v>
      </c>
      <c r="K14" s="11">
        <f>H14/G14*100</f>
        <v>169.6865747614406</v>
      </c>
      <c r="L14" s="60"/>
      <c r="M14" s="11">
        <f>H14-D14</f>
        <v>-72.26700000000005</v>
      </c>
      <c r="N14" s="142">
        <f t="shared" si="0"/>
        <v>724.2239999999999</v>
      </c>
      <c r="O14" s="87">
        <v>825.1</v>
      </c>
      <c r="P14" s="77">
        <f t="shared" si="1"/>
        <v>213.7296085322991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hidden="1">
      <c r="A15" s="45"/>
      <c r="B15" s="10"/>
      <c r="C15" s="16"/>
      <c r="D15" s="60"/>
      <c r="E15" s="11"/>
      <c r="F15" s="11"/>
      <c r="G15" s="11"/>
      <c r="H15" s="173"/>
      <c r="I15" s="46" t="e">
        <f>H15/D15*100</f>
        <v>#DIV/0!</v>
      </c>
      <c r="J15" s="94" t="e">
        <f aca="true" t="shared" si="3" ref="J15:J109">H15/D15*100</f>
        <v>#DIV/0!</v>
      </c>
      <c r="K15" s="11" t="e">
        <f>H15/G15*100</f>
        <v>#DIV/0!</v>
      </c>
      <c r="L15" s="60"/>
      <c r="M15" s="11">
        <f t="shared" si="2"/>
        <v>0</v>
      </c>
      <c r="N15" s="142">
        <f t="shared" si="0"/>
        <v>0</v>
      </c>
      <c r="O15" s="77"/>
      <c r="P15" s="77" t="e">
        <f t="shared" si="1"/>
        <v>#DIV/0!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hidden="1">
      <c r="A16" s="45">
        <v>14060100</v>
      </c>
      <c r="B16" s="10" t="s">
        <v>31</v>
      </c>
      <c r="C16" s="16"/>
      <c r="D16" s="16"/>
      <c r="E16" s="9"/>
      <c r="F16" s="9"/>
      <c r="G16" s="9"/>
      <c r="H16" s="173"/>
      <c r="I16" s="46" t="e">
        <f>H16/D16*100</f>
        <v>#DIV/0!</v>
      </c>
      <c r="J16" s="94" t="e">
        <f t="shared" si="3"/>
        <v>#DIV/0!</v>
      </c>
      <c r="K16" s="11"/>
      <c r="L16" s="60"/>
      <c r="M16" s="11">
        <f t="shared" si="2"/>
        <v>0</v>
      </c>
      <c r="N16" s="142">
        <f t="shared" si="0"/>
        <v>0</v>
      </c>
      <c r="O16" s="87"/>
      <c r="P16" s="77" t="e">
        <f t="shared" si="1"/>
        <v>#DIV/0!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6" hidden="1">
      <c r="A17" s="45">
        <v>14060900</v>
      </c>
      <c r="B17" s="10" t="s">
        <v>43</v>
      </c>
      <c r="C17" s="16"/>
      <c r="D17" s="16"/>
      <c r="E17" s="9"/>
      <c r="F17" s="9"/>
      <c r="G17" s="9"/>
      <c r="H17" s="173"/>
      <c r="I17" s="46" t="e">
        <f>H17/D17*100</f>
        <v>#DIV/0!</v>
      </c>
      <c r="J17" s="94" t="e">
        <f t="shared" si="3"/>
        <v>#DIV/0!</v>
      </c>
      <c r="K17" s="11"/>
      <c r="L17" s="60"/>
      <c r="M17" s="11">
        <f t="shared" si="2"/>
        <v>0</v>
      </c>
      <c r="N17" s="142">
        <f t="shared" si="0"/>
        <v>0</v>
      </c>
      <c r="O17" s="87"/>
      <c r="P17" s="77" t="e">
        <f t="shared" si="1"/>
        <v>#DIV/0!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0.25" customHeight="1" hidden="1">
      <c r="A18" s="45">
        <v>16010000</v>
      </c>
      <c r="B18" s="10" t="s">
        <v>50</v>
      </c>
      <c r="C18" s="16"/>
      <c r="D18" s="16"/>
      <c r="E18" s="11"/>
      <c r="F18" s="11"/>
      <c r="G18" s="11"/>
      <c r="H18" s="173"/>
      <c r="I18" s="46"/>
      <c r="J18" s="94" t="e">
        <f t="shared" si="3"/>
        <v>#DIV/0!</v>
      </c>
      <c r="K18" s="11"/>
      <c r="L18" s="60"/>
      <c r="M18" s="11">
        <f t="shared" si="2"/>
        <v>0</v>
      </c>
      <c r="N18" s="142">
        <f t="shared" si="0"/>
        <v>0</v>
      </c>
      <c r="O18" s="87"/>
      <c r="P18" s="77" t="e">
        <f t="shared" si="1"/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hidden="1">
      <c r="A19" s="45"/>
      <c r="B19" s="10"/>
      <c r="C19" s="16"/>
      <c r="D19" s="16"/>
      <c r="E19" s="9"/>
      <c r="F19" s="9"/>
      <c r="G19" s="9"/>
      <c r="H19" s="173"/>
      <c r="I19" s="46" t="e">
        <f>H19/D19*100</f>
        <v>#DIV/0!</v>
      </c>
      <c r="J19" s="94" t="e">
        <f t="shared" si="3"/>
        <v>#DIV/0!</v>
      </c>
      <c r="K19" s="11" t="e">
        <f>H19/G19*100</f>
        <v>#DIV/0!</v>
      </c>
      <c r="L19" s="60"/>
      <c r="M19" s="11">
        <f t="shared" si="2"/>
        <v>0</v>
      </c>
      <c r="N19" s="142">
        <f t="shared" si="0"/>
        <v>0</v>
      </c>
      <c r="O19" s="87"/>
      <c r="P19" s="77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137">
        <v>18010000</v>
      </c>
      <c r="B20" s="135" t="s">
        <v>93</v>
      </c>
      <c r="C20" s="16"/>
      <c r="D20" s="142">
        <f>D24+D21+D23</f>
        <v>16068.85</v>
      </c>
      <c r="E20" s="9"/>
      <c r="F20" s="9"/>
      <c r="G20" s="77">
        <f>G24+G21+G23</f>
        <v>8518.833</v>
      </c>
      <c r="H20" s="142">
        <f>H24+H21+H23</f>
        <v>11122.067000000001</v>
      </c>
      <c r="I20" s="46"/>
      <c r="J20" s="94">
        <f>H20/D20*100</f>
        <v>69.21507761912022</v>
      </c>
      <c r="K20" s="11">
        <f>H20/G20*100</f>
        <v>130.55857533537753</v>
      </c>
      <c r="L20" s="60"/>
      <c r="M20" s="11">
        <f>H20-D20</f>
        <v>-4946.782999999999</v>
      </c>
      <c r="N20" s="142">
        <f t="shared" si="0"/>
        <v>2603.2340000000004</v>
      </c>
      <c r="O20" s="87">
        <f>O21+O23+O24</f>
        <v>6543.1</v>
      </c>
      <c r="P20" s="77">
        <f t="shared" si="1"/>
        <v>169.98161421955956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4">
      <c r="A21" s="155" t="s">
        <v>105</v>
      </c>
      <c r="B21" s="10" t="s">
        <v>84</v>
      </c>
      <c r="C21" s="16"/>
      <c r="D21" s="16">
        <v>324.26</v>
      </c>
      <c r="E21" s="9"/>
      <c r="F21" s="9"/>
      <c r="G21" s="11">
        <v>187.41</v>
      </c>
      <c r="H21" s="183">
        <v>280.259</v>
      </c>
      <c r="I21" s="46"/>
      <c r="J21" s="94">
        <f>H21/D21*100</f>
        <v>86.4303336828471</v>
      </c>
      <c r="K21" s="11">
        <f>H21/G21*100</f>
        <v>149.54324742543088</v>
      </c>
      <c r="L21" s="60"/>
      <c r="M21" s="11">
        <f>H21-D21</f>
        <v>-44.000999999999976</v>
      </c>
      <c r="N21" s="142">
        <f t="shared" si="0"/>
        <v>92.84900000000002</v>
      </c>
      <c r="O21" s="87">
        <v>131.3</v>
      </c>
      <c r="P21" s="77">
        <f t="shared" si="1"/>
        <v>213.44935262757042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hidden="1">
      <c r="A22" s="156"/>
      <c r="B22" s="10"/>
      <c r="C22" s="16"/>
      <c r="D22" s="16"/>
      <c r="E22" s="9"/>
      <c r="F22" s="9"/>
      <c r="G22" s="152"/>
      <c r="H22" s="184"/>
      <c r="I22" s="46"/>
      <c r="J22" s="94"/>
      <c r="K22" s="11"/>
      <c r="L22" s="60"/>
      <c r="M22" s="11"/>
      <c r="N22" s="142"/>
      <c r="O22" s="87"/>
      <c r="P22" s="7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30.75" customHeight="1">
      <c r="A23" s="157" t="s">
        <v>106</v>
      </c>
      <c r="B23" s="10" t="s">
        <v>85</v>
      </c>
      <c r="C23" s="16"/>
      <c r="D23" s="16">
        <v>15713.34</v>
      </c>
      <c r="E23" s="9"/>
      <c r="F23" s="9"/>
      <c r="G23" s="11">
        <v>8325.173</v>
      </c>
      <c r="H23" s="183">
        <v>10823.058</v>
      </c>
      <c r="I23" s="46"/>
      <c r="J23" s="94">
        <f>H23/D23*100</f>
        <v>68.8781506668856</v>
      </c>
      <c r="K23" s="11">
        <f>H23/G23*100</f>
        <v>130.00400111805484</v>
      </c>
      <c r="L23" s="60"/>
      <c r="M23" s="11">
        <f>H23-D23</f>
        <v>-4890.281999999999</v>
      </c>
      <c r="N23" s="142">
        <f t="shared" si="0"/>
        <v>2497.885</v>
      </c>
      <c r="O23" s="87">
        <v>6399.3</v>
      </c>
      <c r="P23" s="77">
        <f t="shared" si="1"/>
        <v>169.1287797102808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36">
      <c r="A24" s="157">
        <v>18011100</v>
      </c>
      <c r="B24" s="10" t="s">
        <v>109</v>
      </c>
      <c r="C24" s="16"/>
      <c r="D24" s="60">
        <v>31.25</v>
      </c>
      <c r="E24" s="9"/>
      <c r="F24" s="9"/>
      <c r="G24" s="11">
        <v>6.25</v>
      </c>
      <c r="H24" s="183">
        <v>18.75</v>
      </c>
      <c r="I24" s="46"/>
      <c r="J24" s="94">
        <f>H24/D24*100</f>
        <v>60</v>
      </c>
      <c r="K24" s="11">
        <f>H24/G24*100</f>
        <v>300</v>
      </c>
      <c r="L24" s="60"/>
      <c r="M24" s="11">
        <f>H24-D24</f>
        <v>-12.5</v>
      </c>
      <c r="N24" s="142">
        <f>H24-G24</f>
        <v>12.5</v>
      </c>
      <c r="O24" s="87">
        <v>12.5</v>
      </c>
      <c r="P24" s="77">
        <f t="shared" si="1"/>
        <v>150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157">
        <v>18030000</v>
      </c>
      <c r="B25" s="10" t="s">
        <v>96</v>
      </c>
      <c r="C25" s="16"/>
      <c r="D25" s="16"/>
      <c r="E25" s="9"/>
      <c r="F25" s="9"/>
      <c r="G25" s="11"/>
      <c r="H25" s="183"/>
      <c r="I25" s="46"/>
      <c r="J25" s="46"/>
      <c r="K25" s="11"/>
      <c r="L25" s="60"/>
      <c r="M25" s="11">
        <f>H25-D25</f>
        <v>0</v>
      </c>
      <c r="N25" s="142">
        <f>H25-G25</f>
        <v>0</v>
      </c>
      <c r="O25" s="87"/>
      <c r="P25" s="7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51" customHeight="1">
      <c r="A26" s="45">
        <v>18040000</v>
      </c>
      <c r="B26" s="10" t="s">
        <v>79</v>
      </c>
      <c r="C26" s="16"/>
      <c r="D26" s="16"/>
      <c r="E26" s="9"/>
      <c r="F26" s="9"/>
      <c r="G26" s="9"/>
      <c r="H26" s="173">
        <v>-2.025</v>
      </c>
      <c r="I26" s="46"/>
      <c r="J26" s="46"/>
      <c r="K26" s="11"/>
      <c r="L26" s="60"/>
      <c r="M26" s="11">
        <f>H26-D26</f>
        <v>-2.025</v>
      </c>
      <c r="N26" s="142">
        <f t="shared" si="0"/>
        <v>-2.025</v>
      </c>
      <c r="O26" s="77">
        <v>-2.1</v>
      </c>
      <c r="P26" s="7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7.75" customHeight="1">
      <c r="A27" s="137">
        <v>18050000</v>
      </c>
      <c r="B27" s="135" t="s">
        <v>89</v>
      </c>
      <c r="C27" s="16"/>
      <c r="D27" s="142">
        <f>D28+D29</f>
        <v>18452.55</v>
      </c>
      <c r="E27" s="9"/>
      <c r="F27" s="9"/>
      <c r="G27" s="77">
        <f>G28+G29</f>
        <v>7738.130999999999</v>
      </c>
      <c r="H27" s="142">
        <f>H28+H29</f>
        <v>7823.9400000000005</v>
      </c>
      <c r="I27" s="46"/>
      <c r="J27" s="46">
        <f>H27/D27*100</f>
        <v>42.40031865514523</v>
      </c>
      <c r="K27" s="11">
        <f>H27/G27*100</f>
        <v>101.10891118281664</v>
      </c>
      <c r="L27" s="60"/>
      <c r="M27" s="11">
        <f>H27-D27</f>
        <v>-10628.609999999999</v>
      </c>
      <c r="N27" s="142">
        <f t="shared" si="0"/>
        <v>85.8090000000011</v>
      </c>
      <c r="O27" s="77">
        <f>O28+O29</f>
        <v>4697.700000000001</v>
      </c>
      <c r="P27" s="77">
        <f t="shared" si="1"/>
        <v>166.5483108755348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8.5">
      <c r="A28" s="136" t="s">
        <v>86</v>
      </c>
      <c r="B28" s="10" t="s">
        <v>87</v>
      </c>
      <c r="C28" s="16"/>
      <c r="D28" s="16">
        <v>5896.55</v>
      </c>
      <c r="E28" s="11"/>
      <c r="F28" s="11"/>
      <c r="G28" s="11">
        <v>3212.631</v>
      </c>
      <c r="H28" s="183">
        <v>3222.913</v>
      </c>
      <c r="I28" s="46">
        <f>H28/D28*100</f>
        <v>54.6576048706447</v>
      </c>
      <c r="J28" s="46">
        <f t="shared" si="3"/>
        <v>54.6576048706447</v>
      </c>
      <c r="K28" s="11">
        <f>H28/G28*100</f>
        <v>100.32004920577558</v>
      </c>
      <c r="L28" s="60"/>
      <c r="M28" s="11">
        <f t="shared" si="2"/>
        <v>-2673.637</v>
      </c>
      <c r="N28" s="142">
        <f t="shared" si="0"/>
        <v>10.282000000000153</v>
      </c>
      <c r="O28" s="77">
        <v>2259.3</v>
      </c>
      <c r="P28" s="77">
        <f t="shared" si="1"/>
        <v>142.6509538352587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57">
      <c r="A29" s="45">
        <v>18050500</v>
      </c>
      <c r="B29" s="134" t="s">
        <v>88</v>
      </c>
      <c r="C29" s="16"/>
      <c r="D29" s="60">
        <v>12556</v>
      </c>
      <c r="E29" s="11"/>
      <c r="F29" s="11"/>
      <c r="G29" s="11">
        <v>4525.5</v>
      </c>
      <c r="H29" s="183">
        <v>4601.027</v>
      </c>
      <c r="I29" s="46">
        <f>H29/D29*100</f>
        <v>36.64405065307423</v>
      </c>
      <c r="J29" s="46">
        <f t="shared" si="3"/>
        <v>36.64405065307423</v>
      </c>
      <c r="K29" s="11">
        <f>H29/G29*100</f>
        <v>101.66892056126396</v>
      </c>
      <c r="L29" s="60"/>
      <c r="M29" s="11">
        <f t="shared" si="2"/>
        <v>-7954.973</v>
      </c>
      <c r="N29" s="142">
        <f t="shared" si="0"/>
        <v>75.52700000000004</v>
      </c>
      <c r="O29" s="77">
        <v>2438.4</v>
      </c>
      <c r="P29" s="77">
        <f t="shared" si="1"/>
        <v>188.6904117454068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 hidden="1">
      <c r="A30" s="45">
        <v>19010000</v>
      </c>
      <c r="B30" s="10" t="s">
        <v>78</v>
      </c>
      <c r="C30" s="16"/>
      <c r="D30" s="60"/>
      <c r="E30" s="11"/>
      <c r="F30" s="11"/>
      <c r="G30" s="11">
        <v>0.04</v>
      </c>
      <c r="H30" s="173"/>
      <c r="I30" s="46"/>
      <c r="J30" s="94" t="e">
        <f>H30/D30*100</f>
        <v>#DIV/0!</v>
      </c>
      <c r="K30" s="11">
        <f>H30/G30*100</f>
        <v>0</v>
      </c>
      <c r="L30" s="60"/>
      <c r="M30" s="11">
        <f>H30-D30</f>
        <v>0</v>
      </c>
      <c r="N30" s="142">
        <f t="shared" si="0"/>
        <v>-0.04</v>
      </c>
      <c r="O30" s="77"/>
      <c r="P30" s="7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45">
        <v>21080500</v>
      </c>
      <c r="B31" s="10" t="s">
        <v>51</v>
      </c>
      <c r="C31" s="16"/>
      <c r="D31" s="16"/>
      <c r="E31" s="11"/>
      <c r="F31" s="11"/>
      <c r="G31" s="11"/>
      <c r="H31" s="173"/>
      <c r="I31" s="46"/>
      <c r="J31" s="147"/>
      <c r="K31" s="11"/>
      <c r="L31" s="60"/>
      <c r="M31" s="11">
        <f>H31-D31</f>
        <v>0</v>
      </c>
      <c r="N31" s="142">
        <f t="shared" si="0"/>
        <v>0</v>
      </c>
      <c r="O31" s="87">
        <v>8</v>
      </c>
      <c r="P31" s="77">
        <f t="shared" si="1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8.5">
      <c r="A32" s="203" t="s">
        <v>104</v>
      </c>
      <c r="B32" s="10" t="s">
        <v>54</v>
      </c>
      <c r="C32" s="16"/>
      <c r="D32" s="60">
        <v>8.45</v>
      </c>
      <c r="E32" s="11"/>
      <c r="F32" s="11"/>
      <c r="G32" s="11">
        <v>4.175</v>
      </c>
      <c r="H32" s="173">
        <v>4.612</v>
      </c>
      <c r="I32" s="46">
        <f>H32/D32*100</f>
        <v>54.579881656804744</v>
      </c>
      <c r="J32" s="46">
        <f t="shared" si="3"/>
        <v>54.579881656804744</v>
      </c>
      <c r="K32" s="11">
        <f>H32/G32*100</f>
        <v>110.46706586826348</v>
      </c>
      <c r="L32" s="60"/>
      <c r="M32" s="11">
        <f t="shared" si="2"/>
        <v>-3.837999999999999</v>
      </c>
      <c r="N32" s="142">
        <f t="shared" si="0"/>
        <v>0.4370000000000003</v>
      </c>
      <c r="O32" s="77">
        <v>3.2</v>
      </c>
      <c r="P32" s="77">
        <f t="shared" si="1"/>
        <v>144.125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 hidden="1">
      <c r="A33" s="66"/>
      <c r="B33" s="10"/>
      <c r="C33" s="16"/>
      <c r="D33" s="16"/>
      <c r="E33" s="11"/>
      <c r="F33" s="11"/>
      <c r="G33" s="11"/>
      <c r="H33" s="173"/>
      <c r="I33" s="46" t="e">
        <f>H33/D33*100</f>
        <v>#DIV/0!</v>
      </c>
      <c r="J33" s="46" t="e">
        <f t="shared" si="3"/>
        <v>#DIV/0!</v>
      </c>
      <c r="K33" s="11" t="e">
        <f>H33/G33*100</f>
        <v>#DIV/0!</v>
      </c>
      <c r="L33" s="60"/>
      <c r="M33" s="11">
        <f t="shared" si="2"/>
        <v>0</v>
      </c>
      <c r="N33" s="142">
        <f t="shared" si="0"/>
        <v>0</v>
      </c>
      <c r="O33" s="77"/>
      <c r="P33" s="77" t="e">
        <f t="shared" si="1"/>
        <v>#DIV/0!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 hidden="1">
      <c r="A34" s="45"/>
      <c r="B34" s="10"/>
      <c r="C34" s="16"/>
      <c r="D34" s="16"/>
      <c r="E34" s="9"/>
      <c r="F34" s="9"/>
      <c r="G34" s="9"/>
      <c r="H34" s="173"/>
      <c r="I34" s="46"/>
      <c r="J34" s="46"/>
      <c r="K34" s="11"/>
      <c r="L34" s="60"/>
      <c r="M34" s="11"/>
      <c r="N34" s="142"/>
      <c r="O34" s="87"/>
      <c r="P34" s="7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36">
      <c r="A35" s="45">
        <v>22010000</v>
      </c>
      <c r="B35" s="10" t="s">
        <v>103</v>
      </c>
      <c r="C35" s="16"/>
      <c r="D35" s="60">
        <v>154</v>
      </c>
      <c r="E35" s="9"/>
      <c r="F35" s="9"/>
      <c r="G35" s="11">
        <v>92.711</v>
      </c>
      <c r="H35" s="173">
        <v>118.844</v>
      </c>
      <c r="I35" s="46"/>
      <c r="J35" s="46">
        <f t="shared" si="3"/>
        <v>77.17142857142856</v>
      </c>
      <c r="K35" s="11">
        <f>H35/G35*100</f>
        <v>128.18759370516983</v>
      </c>
      <c r="L35" s="60"/>
      <c r="M35" s="11">
        <f>H35-D35</f>
        <v>-35.156000000000006</v>
      </c>
      <c r="N35" s="142">
        <f>H35-G35</f>
        <v>26.132999999999996</v>
      </c>
      <c r="O35" s="87">
        <v>68.4</v>
      </c>
      <c r="P35" s="77">
        <f t="shared" si="1"/>
        <v>173.74853801169587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 hidden="1">
      <c r="A36" s="45"/>
      <c r="B36" s="64"/>
      <c r="C36" s="16"/>
      <c r="D36" s="60"/>
      <c r="E36" s="9"/>
      <c r="F36" s="9"/>
      <c r="G36" s="11"/>
      <c r="H36" s="173"/>
      <c r="I36" s="46"/>
      <c r="J36" s="46"/>
      <c r="K36" s="11"/>
      <c r="L36" s="60"/>
      <c r="M36" s="11"/>
      <c r="N36" s="142"/>
      <c r="O36" s="87"/>
      <c r="P36" s="7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 hidden="1">
      <c r="A37" s="45"/>
      <c r="B37" s="64"/>
      <c r="C37" s="16"/>
      <c r="D37" s="60"/>
      <c r="E37" s="9"/>
      <c r="F37" s="9"/>
      <c r="G37" s="11"/>
      <c r="H37" s="173"/>
      <c r="I37" s="46"/>
      <c r="J37" s="46"/>
      <c r="K37" s="11"/>
      <c r="L37" s="60"/>
      <c r="M37" s="11"/>
      <c r="N37" s="142"/>
      <c r="O37" s="87"/>
      <c r="P37" s="7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>
      <c r="A38" s="45">
        <v>22080000</v>
      </c>
      <c r="B38" s="10" t="s">
        <v>94</v>
      </c>
      <c r="C38" s="16"/>
      <c r="D38" s="60">
        <v>357.3</v>
      </c>
      <c r="E38" s="9"/>
      <c r="F38" s="9"/>
      <c r="G38" s="11">
        <v>206.39</v>
      </c>
      <c r="H38" s="173">
        <v>231.535</v>
      </c>
      <c r="I38" s="46">
        <f>H38/D38*100</f>
        <v>64.80128743352924</v>
      </c>
      <c r="J38" s="46">
        <f t="shared" si="3"/>
        <v>64.80128743352924</v>
      </c>
      <c r="K38" s="11">
        <f aca="true" t="shared" si="4" ref="K38:K44">H38/G38*100</f>
        <v>112.18324531227289</v>
      </c>
      <c r="L38" s="60"/>
      <c r="M38" s="11">
        <f t="shared" si="2"/>
        <v>-125.76500000000001</v>
      </c>
      <c r="N38" s="142">
        <f t="shared" si="0"/>
        <v>25.14500000000001</v>
      </c>
      <c r="O38" s="77">
        <v>222.6</v>
      </c>
      <c r="P38" s="77">
        <f t="shared" si="1"/>
        <v>104.01392632524708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>
      <c r="A39" s="45">
        <v>22090000</v>
      </c>
      <c r="B39" s="10" t="s">
        <v>8</v>
      </c>
      <c r="C39" s="16"/>
      <c r="D39" s="16">
        <v>39.75</v>
      </c>
      <c r="E39" s="9"/>
      <c r="F39" s="9"/>
      <c r="G39" s="11">
        <v>21.015</v>
      </c>
      <c r="H39" s="173">
        <v>10.784</v>
      </c>
      <c r="I39" s="46">
        <f>H39/D39*100</f>
        <v>27.129559748427674</v>
      </c>
      <c r="J39" s="46">
        <f t="shared" si="3"/>
        <v>27.129559748427674</v>
      </c>
      <c r="K39" s="11">
        <f t="shared" si="4"/>
        <v>51.31572686176541</v>
      </c>
      <c r="L39" s="60"/>
      <c r="M39" s="11">
        <f t="shared" si="2"/>
        <v>-28.966</v>
      </c>
      <c r="N39" s="142">
        <f t="shared" si="0"/>
        <v>-10.231</v>
      </c>
      <c r="O39" s="77">
        <v>53.5</v>
      </c>
      <c r="P39" s="77">
        <f t="shared" si="1"/>
        <v>20.157009345794393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8.75" thickBot="1">
      <c r="A40" s="45">
        <v>24060300</v>
      </c>
      <c r="B40" s="10" t="s">
        <v>51</v>
      </c>
      <c r="C40" s="16"/>
      <c r="D40" s="16">
        <v>16</v>
      </c>
      <c r="E40" s="11"/>
      <c r="F40" s="39"/>
      <c r="G40" s="39">
        <v>16</v>
      </c>
      <c r="H40" s="173">
        <v>20.068</v>
      </c>
      <c r="I40" s="46">
        <f>H40/D40*100</f>
        <v>125.42500000000001</v>
      </c>
      <c r="J40" s="46">
        <f t="shared" si="3"/>
        <v>125.42500000000001</v>
      </c>
      <c r="K40" s="11">
        <f t="shared" si="4"/>
        <v>125.42500000000001</v>
      </c>
      <c r="L40" s="144"/>
      <c r="M40" s="39">
        <f t="shared" si="2"/>
        <v>4.068000000000001</v>
      </c>
      <c r="N40" s="142">
        <f t="shared" si="0"/>
        <v>4.068000000000001</v>
      </c>
      <c r="O40" s="88">
        <v>24.6</v>
      </c>
      <c r="P40" s="88">
        <f t="shared" si="1"/>
        <v>81.57723577235772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.75" hidden="1" thickBot="1">
      <c r="A41" s="45"/>
      <c r="B41" s="10"/>
      <c r="C41" s="16"/>
      <c r="D41" s="16"/>
      <c r="E41" s="11"/>
      <c r="F41" s="70"/>
      <c r="G41" s="70"/>
      <c r="H41" s="11"/>
      <c r="I41" s="59"/>
      <c r="J41" s="40" t="e">
        <f t="shared" si="3"/>
        <v>#DIV/0!</v>
      </c>
      <c r="K41" s="22" t="e">
        <f t="shared" si="4"/>
        <v>#DIV/0!</v>
      </c>
      <c r="L41" s="40"/>
      <c r="M41" s="98">
        <f t="shared" si="2"/>
        <v>0</v>
      </c>
      <c r="N41" s="97">
        <f t="shared" si="0"/>
        <v>0</v>
      </c>
      <c r="O41" s="19"/>
      <c r="P41" s="1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6.5" customHeight="1" hidden="1" thickBot="1">
      <c r="A42" s="45"/>
      <c r="B42" s="15"/>
      <c r="C42" s="16"/>
      <c r="D42" s="16"/>
      <c r="E42" s="9"/>
      <c r="F42" s="9"/>
      <c r="G42" s="9"/>
      <c r="H42" s="11"/>
      <c r="I42" s="60"/>
      <c r="J42" s="41" t="e">
        <f t="shared" si="3"/>
        <v>#DIV/0!</v>
      </c>
      <c r="K42" s="12" t="e">
        <f t="shared" si="4"/>
        <v>#DIV/0!</v>
      </c>
      <c r="L42" s="41"/>
      <c r="M42" s="98">
        <f t="shared" si="2"/>
        <v>0</v>
      </c>
      <c r="N42" s="33">
        <f t="shared" si="0"/>
        <v>0</v>
      </c>
      <c r="O42" s="19"/>
      <c r="P42" s="1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36.75" customHeight="1" hidden="1" thickBot="1">
      <c r="A43" s="67"/>
      <c r="B43" s="43"/>
      <c r="C43" s="35"/>
      <c r="D43" s="37"/>
      <c r="E43" s="36"/>
      <c r="F43" s="37"/>
      <c r="G43" s="37"/>
      <c r="H43" s="39"/>
      <c r="I43" s="61"/>
      <c r="J43" s="42" t="e">
        <f t="shared" si="3"/>
        <v>#DIV/0!</v>
      </c>
      <c r="K43" s="13" t="e">
        <f t="shared" si="4"/>
        <v>#DIV/0!</v>
      </c>
      <c r="L43" s="42"/>
      <c r="M43" s="110">
        <f t="shared" si="2"/>
        <v>0</v>
      </c>
      <c r="N43" s="33">
        <f t="shared" si="0"/>
        <v>0</v>
      </c>
      <c r="O43" s="19"/>
      <c r="P43" s="1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30" customHeight="1" thickBot="1">
      <c r="A44" s="23">
        <v>40000000</v>
      </c>
      <c r="B44" s="28" t="s">
        <v>9</v>
      </c>
      <c r="C44" s="29">
        <f>SUM(C45:C78)</f>
        <v>0</v>
      </c>
      <c r="D44" s="30">
        <f>SUM(D46:D87)</f>
        <v>251568.923</v>
      </c>
      <c r="E44" s="30">
        <f>SUM(E45:E85)</f>
        <v>0</v>
      </c>
      <c r="F44" s="30"/>
      <c r="G44" s="31">
        <f>SUM(G45:G87)</f>
        <v>150834.494</v>
      </c>
      <c r="H44" s="31">
        <f>SUM(H45:H87)</f>
        <v>145422.20799999998</v>
      </c>
      <c r="I44" s="33">
        <f>H44/D44*100</f>
        <v>57.80610985880795</v>
      </c>
      <c r="J44" s="33">
        <f t="shared" si="3"/>
        <v>57.80610985880795</v>
      </c>
      <c r="K44" s="33">
        <f t="shared" si="4"/>
        <v>96.41177169991366</v>
      </c>
      <c r="L44" s="34"/>
      <c r="M44" s="33">
        <f t="shared" si="2"/>
        <v>-106146.71500000003</v>
      </c>
      <c r="N44" s="33">
        <f t="shared" si="0"/>
        <v>-5412.286000000022</v>
      </c>
      <c r="O44" s="19"/>
      <c r="P44" s="1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" customHeight="1" hidden="1">
      <c r="A45" s="63">
        <v>41010600</v>
      </c>
      <c r="B45" s="138" t="s">
        <v>20</v>
      </c>
      <c r="C45" s="27"/>
      <c r="D45" s="27"/>
      <c r="E45" s="79"/>
      <c r="F45" s="79"/>
      <c r="G45" s="79"/>
      <c r="H45" s="74"/>
      <c r="I45" s="74"/>
      <c r="J45" s="80"/>
      <c r="K45" s="80"/>
      <c r="L45" s="95"/>
      <c r="M45" s="110">
        <f t="shared" si="2"/>
        <v>0</v>
      </c>
      <c r="N45" s="96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>
      <c r="A46" s="47">
        <v>41020100</v>
      </c>
      <c r="B46" s="99" t="s">
        <v>80</v>
      </c>
      <c r="C46" s="3"/>
      <c r="D46" s="176">
        <v>18113.8</v>
      </c>
      <c r="E46" s="177"/>
      <c r="F46" s="178"/>
      <c r="G46" s="181">
        <v>10566.5</v>
      </c>
      <c r="H46" s="172">
        <v>10566.5</v>
      </c>
      <c r="I46" s="60">
        <f>H49/D46*100</f>
        <v>231.02275613068488</v>
      </c>
      <c r="J46" s="38">
        <f t="shared" si="3"/>
        <v>58.3339774094889</v>
      </c>
      <c r="K46" s="166">
        <f>H46/G46*100</f>
        <v>100</v>
      </c>
      <c r="L46" s="169"/>
      <c r="M46" s="38">
        <f t="shared" si="2"/>
        <v>-7547.299999999999</v>
      </c>
      <c r="N46" s="172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 hidden="1">
      <c r="A47" s="47">
        <v>41020600</v>
      </c>
      <c r="B47" s="9" t="s">
        <v>98</v>
      </c>
      <c r="C47" s="3"/>
      <c r="D47" s="176"/>
      <c r="E47" s="177"/>
      <c r="F47" s="178"/>
      <c r="G47" s="182"/>
      <c r="H47" s="173"/>
      <c r="I47" s="60"/>
      <c r="J47" s="11" t="e">
        <f t="shared" si="3"/>
        <v>#DIV/0!</v>
      </c>
      <c r="K47" s="166" t="e">
        <f>H47/G47*100</f>
        <v>#DIV/0!</v>
      </c>
      <c r="L47" s="170"/>
      <c r="M47" s="11">
        <f t="shared" si="2"/>
        <v>0</v>
      </c>
      <c r="N47" s="173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 hidden="1">
      <c r="A48" s="47">
        <v>41020900</v>
      </c>
      <c r="B48" s="9" t="s">
        <v>56</v>
      </c>
      <c r="C48" s="3"/>
      <c r="D48" s="176"/>
      <c r="E48" s="177"/>
      <c r="F48" s="178"/>
      <c r="G48" s="182"/>
      <c r="H48" s="173"/>
      <c r="I48" s="60"/>
      <c r="J48" s="11" t="e">
        <f>H48/D48*100</f>
        <v>#DIV/0!</v>
      </c>
      <c r="K48" s="166" t="e">
        <f>H48/G48*100</f>
        <v>#DIV/0!</v>
      </c>
      <c r="L48" s="170"/>
      <c r="M48" s="11">
        <f>H48-D48</f>
        <v>0</v>
      </c>
      <c r="N48" s="173">
        <f>H48-G48</f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34.5" customHeight="1">
      <c r="A49" s="45">
        <v>41033900</v>
      </c>
      <c r="B49" s="139" t="s">
        <v>82</v>
      </c>
      <c r="C49" s="16"/>
      <c r="D49" s="90">
        <v>65142.7</v>
      </c>
      <c r="E49" s="89"/>
      <c r="F49" s="84"/>
      <c r="G49" s="140">
        <v>41847</v>
      </c>
      <c r="H49" s="173">
        <v>41847</v>
      </c>
      <c r="I49" s="60">
        <f>H50/D49*100</f>
        <v>0</v>
      </c>
      <c r="J49" s="11">
        <f t="shared" si="3"/>
        <v>64.23897075190314</v>
      </c>
      <c r="K49" s="166">
        <f aca="true" t="shared" si="5" ref="K49:K135">H49/G49*100</f>
        <v>100</v>
      </c>
      <c r="L49" s="170"/>
      <c r="M49" s="11">
        <f t="shared" si="2"/>
        <v>-23295.699999999997</v>
      </c>
      <c r="N49" s="173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36" hidden="1">
      <c r="A50" s="45">
        <v>41020600</v>
      </c>
      <c r="B50" s="10" t="s">
        <v>41</v>
      </c>
      <c r="C50" s="3"/>
      <c r="D50" s="11"/>
      <c r="E50" s="69"/>
      <c r="F50" s="46"/>
      <c r="G50" s="11"/>
      <c r="H50" s="173"/>
      <c r="I50" s="60"/>
      <c r="J50" s="11"/>
      <c r="K50" s="167"/>
      <c r="L50" s="41"/>
      <c r="M50" s="70">
        <f t="shared" si="2"/>
        <v>0</v>
      </c>
      <c r="N50" s="173">
        <f t="shared" si="0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 hidden="1">
      <c r="A51" s="45">
        <v>41020900</v>
      </c>
      <c r="B51" s="10" t="s">
        <v>56</v>
      </c>
      <c r="C51" s="3"/>
      <c r="D51" s="11"/>
      <c r="E51" s="69"/>
      <c r="F51" s="47"/>
      <c r="G51" s="11"/>
      <c r="H51" s="173"/>
      <c r="I51" s="60"/>
      <c r="J51" s="11"/>
      <c r="K51" s="167"/>
      <c r="L51" s="41"/>
      <c r="M51" s="70">
        <f t="shared" si="2"/>
        <v>0</v>
      </c>
      <c r="N51" s="173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43.5" customHeight="1" hidden="1">
      <c r="A52" s="45">
        <v>41021100</v>
      </c>
      <c r="B52" s="10" t="s">
        <v>59</v>
      </c>
      <c r="C52" s="3"/>
      <c r="D52" s="11"/>
      <c r="E52" s="68"/>
      <c r="F52" s="47"/>
      <c r="G52" s="11"/>
      <c r="H52" s="173"/>
      <c r="I52" s="60"/>
      <c r="J52" s="11"/>
      <c r="K52" s="167"/>
      <c r="L52" s="41"/>
      <c r="M52" s="70">
        <f t="shared" si="2"/>
        <v>0</v>
      </c>
      <c r="N52" s="173">
        <f t="shared" si="0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52.5" customHeight="1" hidden="1">
      <c r="A53" s="45">
        <v>41021600</v>
      </c>
      <c r="B53" s="64" t="s">
        <v>61</v>
      </c>
      <c r="C53" s="3"/>
      <c r="D53" s="11"/>
      <c r="E53" s="68"/>
      <c r="F53" s="47"/>
      <c r="G53" s="11"/>
      <c r="H53" s="173"/>
      <c r="I53" s="60"/>
      <c r="J53" s="11"/>
      <c r="K53" s="167"/>
      <c r="L53" s="41"/>
      <c r="M53" s="70">
        <f t="shared" si="2"/>
        <v>0</v>
      </c>
      <c r="N53" s="173">
        <f t="shared" si="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7" customHeight="1" hidden="1">
      <c r="A54" s="45">
        <v>41020900</v>
      </c>
      <c r="B54" s="64" t="s">
        <v>56</v>
      </c>
      <c r="C54" s="3"/>
      <c r="D54" s="11"/>
      <c r="E54" s="68"/>
      <c r="F54" s="47"/>
      <c r="G54" s="11"/>
      <c r="H54" s="173"/>
      <c r="I54" s="60"/>
      <c r="J54" s="11"/>
      <c r="K54" s="167"/>
      <c r="L54" s="41"/>
      <c r="M54" s="70">
        <f t="shared" si="2"/>
        <v>0</v>
      </c>
      <c r="N54" s="173">
        <f t="shared" si="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2.5" customHeight="1" hidden="1">
      <c r="A55" s="45">
        <v>41021200</v>
      </c>
      <c r="B55" s="10" t="s">
        <v>74</v>
      </c>
      <c r="C55" s="3"/>
      <c r="D55" s="11"/>
      <c r="E55" s="68"/>
      <c r="F55" s="47"/>
      <c r="G55" s="11"/>
      <c r="H55" s="173"/>
      <c r="I55" s="60"/>
      <c r="J55" s="11"/>
      <c r="K55" s="167"/>
      <c r="L55" s="41"/>
      <c r="M55" s="70">
        <f t="shared" si="2"/>
        <v>0</v>
      </c>
      <c r="N55" s="173">
        <f t="shared" si="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52.5" customHeight="1" hidden="1">
      <c r="A56" s="45">
        <v>41021800</v>
      </c>
      <c r="B56" s="10" t="s">
        <v>75</v>
      </c>
      <c r="C56" s="3"/>
      <c r="D56" s="11"/>
      <c r="E56" s="68"/>
      <c r="F56" s="47"/>
      <c r="G56" s="11"/>
      <c r="H56" s="173"/>
      <c r="I56" s="60"/>
      <c r="J56" s="11"/>
      <c r="K56" s="167"/>
      <c r="L56" s="41"/>
      <c r="M56" s="70">
        <f t="shared" si="2"/>
        <v>0</v>
      </c>
      <c r="N56" s="173">
        <f t="shared" si="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36" hidden="1">
      <c r="A57" s="45">
        <v>41030300</v>
      </c>
      <c r="B57" s="10" t="s">
        <v>39</v>
      </c>
      <c r="C57" s="3"/>
      <c r="D57" s="11"/>
      <c r="E57" s="68"/>
      <c r="F57" s="47"/>
      <c r="G57" s="11"/>
      <c r="H57" s="173"/>
      <c r="I57" s="60" t="e">
        <f aca="true" t="shared" si="6" ref="I57:I73">H58/D57*100</f>
        <v>#DIV/0!</v>
      </c>
      <c r="J57" s="11" t="e">
        <f t="shared" si="3"/>
        <v>#DIV/0!</v>
      </c>
      <c r="K57" s="167" t="e">
        <f t="shared" si="5"/>
        <v>#DIV/0!</v>
      </c>
      <c r="L57" s="41"/>
      <c r="M57" s="70">
        <f t="shared" si="2"/>
        <v>0</v>
      </c>
      <c r="N57" s="173">
        <f t="shared" si="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 hidden="1">
      <c r="A58" s="45">
        <v>41021000</v>
      </c>
      <c r="B58" s="10" t="s">
        <v>36</v>
      </c>
      <c r="C58" s="3"/>
      <c r="D58" s="11"/>
      <c r="E58" s="68"/>
      <c r="F58" s="47"/>
      <c r="G58" s="9"/>
      <c r="H58" s="179"/>
      <c r="I58" s="60" t="e">
        <f t="shared" si="6"/>
        <v>#DIV/0!</v>
      </c>
      <c r="J58" s="11" t="e">
        <f t="shared" si="3"/>
        <v>#DIV/0!</v>
      </c>
      <c r="K58" s="167" t="e">
        <f t="shared" si="5"/>
        <v>#DIV/0!</v>
      </c>
      <c r="L58" s="41"/>
      <c r="M58" s="70">
        <f t="shared" si="2"/>
        <v>0</v>
      </c>
      <c r="N58" s="173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 hidden="1">
      <c r="A59" s="45"/>
      <c r="B59" s="10"/>
      <c r="C59" s="3"/>
      <c r="D59" s="11"/>
      <c r="E59" s="68"/>
      <c r="F59" s="47"/>
      <c r="G59" s="9"/>
      <c r="H59" s="179"/>
      <c r="I59" s="60" t="e">
        <f t="shared" si="6"/>
        <v>#DIV/0!</v>
      </c>
      <c r="J59" s="11" t="e">
        <f t="shared" si="3"/>
        <v>#DIV/0!</v>
      </c>
      <c r="K59" s="167" t="e">
        <f t="shared" si="5"/>
        <v>#DIV/0!</v>
      </c>
      <c r="L59" s="41"/>
      <c r="M59" s="70">
        <f t="shared" si="2"/>
        <v>0</v>
      </c>
      <c r="N59" s="173">
        <f t="shared" si="0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36" hidden="1">
      <c r="A60" s="45">
        <v>41030500</v>
      </c>
      <c r="B60" s="10" t="s">
        <v>37</v>
      </c>
      <c r="C60" s="3"/>
      <c r="D60" s="11"/>
      <c r="E60" s="68"/>
      <c r="F60" s="47"/>
      <c r="G60" s="9"/>
      <c r="H60" s="179"/>
      <c r="I60" s="60" t="e">
        <f t="shared" si="6"/>
        <v>#DIV/0!</v>
      </c>
      <c r="J60" s="11" t="e">
        <f t="shared" si="3"/>
        <v>#DIV/0!</v>
      </c>
      <c r="K60" s="167" t="e">
        <f t="shared" si="5"/>
        <v>#DIV/0!</v>
      </c>
      <c r="L60" s="41"/>
      <c r="M60" s="70">
        <f t="shared" si="2"/>
        <v>0</v>
      </c>
      <c r="N60" s="173">
        <f t="shared" si="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54" hidden="1">
      <c r="A61" s="45">
        <v>41021000</v>
      </c>
      <c r="B61" s="10" t="s">
        <v>44</v>
      </c>
      <c r="C61" s="3"/>
      <c r="D61" s="11"/>
      <c r="E61" s="69"/>
      <c r="F61" s="46"/>
      <c r="G61" s="9"/>
      <c r="H61" s="179"/>
      <c r="I61" s="60" t="e">
        <f t="shared" si="6"/>
        <v>#DIV/0!</v>
      </c>
      <c r="J61" s="11" t="e">
        <f t="shared" si="3"/>
        <v>#DIV/0!</v>
      </c>
      <c r="K61" s="167" t="e">
        <f t="shared" si="5"/>
        <v>#DIV/0!</v>
      </c>
      <c r="L61" s="41"/>
      <c r="M61" s="70">
        <f t="shared" si="2"/>
        <v>0</v>
      </c>
      <c r="N61" s="173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 hidden="1">
      <c r="A62" s="45"/>
      <c r="B62" s="10"/>
      <c r="C62" s="3"/>
      <c r="D62" s="11"/>
      <c r="E62" s="69"/>
      <c r="F62" s="46"/>
      <c r="G62" s="11"/>
      <c r="H62" s="179"/>
      <c r="I62" s="60" t="e">
        <f>H66/D62*100</f>
        <v>#DIV/0!</v>
      </c>
      <c r="J62" s="11" t="e">
        <f t="shared" si="3"/>
        <v>#DIV/0!</v>
      </c>
      <c r="K62" s="167" t="e">
        <f t="shared" si="5"/>
        <v>#DIV/0!</v>
      </c>
      <c r="L62" s="41"/>
      <c r="M62" s="70">
        <f t="shared" si="2"/>
        <v>0</v>
      </c>
      <c r="N62" s="173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6">
      <c r="A63" s="45">
        <v>41034200</v>
      </c>
      <c r="B63" s="139" t="s">
        <v>83</v>
      </c>
      <c r="C63" s="16"/>
      <c r="D63" s="11">
        <v>30365.8</v>
      </c>
      <c r="E63" s="69"/>
      <c r="F63" s="46"/>
      <c r="G63" s="11">
        <v>17282.4</v>
      </c>
      <c r="H63" s="179">
        <v>17282.4</v>
      </c>
      <c r="I63" s="60"/>
      <c r="J63" s="11">
        <f t="shared" si="3"/>
        <v>56.91402828181705</v>
      </c>
      <c r="K63" s="167">
        <f t="shared" si="5"/>
        <v>100</v>
      </c>
      <c r="L63" s="41"/>
      <c r="M63" s="70">
        <f t="shared" si="2"/>
        <v>-13083.399999999998</v>
      </c>
      <c r="N63" s="173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54" hidden="1">
      <c r="A64" s="45">
        <v>41030300</v>
      </c>
      <c r="B64" s="139" t="s">
        <v>90</v>
      </c>
      <c r="C64" s="3"/>
      <c r="D64" s="11"/>
      <c r="E64" s="69"/>
      <c r="F64" s="46"/>
      <c r="G64" s="11"/>
      <c r="H64" s="179"/>
      <c r="I64" s="60"/>
      <c r="J64" s="11" t="e">
        <f t="shared" si="3"/>
        <v>#DIV/0!</v>
      </c>
      <c r="K64" s="167" t="e">
        <f t="shared" si="5"/>
        <v>#DIV/0!</v>
      </c>
      <c r="L64" s="41"/>
      <c r="M64" s="70">
        <f t="shared" si="2"/>
        <v>0</v>
      </c>
      <c r="N64" s="173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8" hidden="1">
      <c r="A65" s="45"/>
      <c r="B65" s="139"/>
      <c r="C65" s="3"/>
      <c r="D65" s="11"/>
      <c r="E65" s="69"/>
      <c r="F65" s="46"/>
      <c r="G65" s="11"/>
      <c r="H65" s="179"/>
      <c r="I65" s="60"/>
      <c r="J65" s="11"/>
      <c r="K65" s="167"/>
      <c r="L65" s="41"/>
      <c r="M65" s="70"/>
      <c r="N65" s="17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6">
      <c r="A66" s="45">
        <v>41030600</v>
      </c>
      <c r="B66" s="10" t="s">
        <v>81</v>
      </c>
      <c r="C66" s="3"/>
      <c r="D66" s="11">
        <v>86877.152</v>
      </c>
      <c r="E66" s="69"/>
      <c r="F66" s="46"/>
      <c r="G66" s="11">
        <v>53125.635</v>
      </c>
      <c r="H66" s="173">
        <v>52976.701</v>
      </c>
      <c r="I66" s="60">
        <f t="shared" si="6"/>
        <v>9.971348968713892</v>
      </c>
      <c r="J66" s="11">
        <f t="shared" si="3"/>
        <v>60.97886473074071</v>
      </c>
      <c r="K66" s="167">
        <f t="shared" si="5"/>
        <v>99.71965699798223</v>
      </c>
      <c r="L66" s="41"/>
      <c r="M66" s="70">
        <f t="shared" si="2"/>
        <v>-33900.451</v>
      </c>
      <c r="N66" s="173">
        <f t="shared" si="0"/>
        <v>-148.9340000000011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36">
      <c r="A67" s="45">
        <v>41030800</v>
      </c>
      <c r="B67" s="10" t="s">
        <v>21</v>
      </c>
      <c r="C67" s="3"/>
      <c r="D67" s="11">
        <v>19994.744</v>
      </c>
      <c r="E67" s="69"/>
      <c r="F67" s="46"/>
      <c r="G67" s="11">
        <v>8662.824</v>
      </c>
      <c r="H67" s="173">
        <v>8662.824</v>
      </c>
      <c r="I67" s="60">
        <f t="shared" si="6"/>
        <v>0</v>
      </c>
      <c r="J67" s="11">
        <f t="shared" si="3"/>
        <v>43.32550594296182</v>
      </c>
      <c r="K67" s="167">
        <f t="shared" si="5"/>
        <v>100</v>
      </c>
      <c r="L67" s="41"/>
      <c r="M67" s="70">
        <f t="shared" si="2"/>
        <v>-11331.919999999998</v>
      </c>
      <c r="N67" s="173">
        <f t="shared" si="0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36">
      <c r="A68" s="45">
        <v>41030900</v>
      </c>
      <c r="B68" s="10" t="s">
        <v>10</v>
      </c>
      <c r="C68" s="3"/>
      <c r="D68" s="11"/>
      <c r="E68" s="69"/>
      <c r="F68" s="46"/>
      <c r="G68" s="11"/>
      <c r="H68" s="173"/>
      <c r="I68" s="60" t="e">
        <f t="shared" si="6"/>
        <v>#DIV/0!</v>
      </c>
      <c r="J68" s="11" t="e">
        <f t="shared" si="3"/>
        <v>#DIV/0!</v>
      </c>
      <c r="K68" s="167" t="e">
        <f t="shared" si="5"/>
        <v>#DIV/0!</v>
      </c>
      <c r="L68" s="41"/>
      <c r="M68" s="70">
        <f t="shared" si="2"/>
        <v>0</v>
      </c>
      <c r="N68" s="173">
        <f t="shared" si="0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36">
      <c r="A69" s="45">
        <v>41031000</v>
      </c>
      <c r="B69" s="10" t="s">
        <v>23</v>
      </c>
      <c r="C69" s="3"/>
      <c r="D69" s="11">
        <v>3833.18</v>
      </c>
      <c r="E69" s="73"/>
      <c r="F69" s="54"/>
      <c r="G69" s="11">
        <v>2619.502</v>
      </c>
      <c r="H69" s="173">
        <v>1315.76</v>
      </c>
      <c r="I69" s="60">
        <f>H71/D69*100</f>
        <v>0</v>
      </c>
      <c r="J69" s="11">
        <f t="shared" si="3"/>
        <v>34.32554693492087</v>
      </c>
      <c r="K69" s="167">
        <f t="shared" si="5"/>
        <v>50.22939474755125</v>
      </c>
      <c r="L69" s="41"/>
      <c r="M69" s="70">
        <f t="shared" si="2"/>
        <v>-2517.42</v>
      </c>
      <c r="N69" s="173">
        <f t="shared" si="0"/>
        <v>-1303.742</v>
      </c>
      <c r="O69" s="1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36" hidden="1">
      <c r="A70" s="45">
        <v>41033800</v>
      </c>
      <c r="B70" s="10" t="s">
        <v>70</v>
      </c>
      <c r="C70" s="3"/>
      <c r="D70" s="11"/>
      <c r="E70" s="73"/>
      <c r="F70" s="54"/>
      <c r="G70" s="20"/>
      <c r="H70" s="173"/>
      <c r="I70" s="60"/>
      <c r="J70" s="11" t="e">
        <f t="shared" si="3"/>
        <v>#DIV/0!</v>
      </c>
      <c r="K70" s="167" t="e">
        <f t="shared" si="5"/>
        <v>#DIV/0!</v>
      </c>
      <c r="L70" s="41"/>
      <c r="M70" s="70">
        <f t="shared" si="2"/>
        <v>0</v>
      </c>
      <c r="N70" s="173">
        <f t="shared" si="0"/>
        <v>0</v>
      </c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72" hidden="1">
      <c r="A71" s="45">
        <v>41034200</v>
      </c>
      <c r="B71" s="139" t="s">
        <v>53</v>
      </c>
      <c r="C71" s="16"/>
      <c r="D71" s="11"/>
      <c r="E71" s="69"/>
      <c r="F71" s="46"/>
      <c r="G71" s="20"/>
      <c r="H71" s="173"/>
      <c r="I71" s="60" t="e">
        <f t="shared" si="6"/>
        <v>#DIV/0!</v>
      </c>
      <c r="J71" s="11" t="e">
        <f t="shared" si="3"/>
        <v>#DIV/0!</v>
      </c>
      <c r="K71" s="167" t="e">
        <f t="shared" si="5"/>
        <v>#DIV/0!</v>
      </c>
      <c r="L71" s="41"/>
      <c r="M71" s="70">
        <f t="shared" si="2"/>
        <v>0</v>
      </c>
      <c r="N71" s="173">
        <f t="shared" si="0"/>
        <v>0</v>
      </c>
      <c r="O71" s="1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36" hidden="1">
      <c r="A72" s="45">
        <v>41032200</v>
      </c>
      <c r="B72" s="10" t="s">
        <v>38</v>
      </c>
      <c r="C72" s="16"/>
      <c r="D72" s="11"/>
      <c r="E72" s="69"/>
      <c r="F72" s="46"/>
      <c r="G72" s="11"/>
      <c r="H72" s="173"/>
      <c r="I72" s="60" t="e">
        <f t="shared" si="6"/>
        <v>#DIV/0!</v>
      </c>
      <c r="J72" s="11" t="e">
        <f t="shared" si="3"/>
        <v>#DIV/0!</v>
      </c>
      <c r="K72" s="167" t="e">
        <f t="shared" si="5"/>
        <v>#DIV/0!</v>
      </c>
      <c r="L72" s="41"/>
      <c r="M72" s="70">
        <f t="shared" si="2"/>
        <v>0</v>
      </c>
      <c r="N72" s="173">
        <f t="shared" si="0"/>
        <v>0</v>
      </c>
      <c r="O72" s="1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36" hidden="1">
      <c r="A73" s="45">
        <v>41032300</v>
      </c>
      <c r="B73" s="10" t="s">
        <v>28</v>
      </c>
      <c r="C73" s="16"/>
      <c r="D73" s="11"/>
      <c r="E73" s="69"/>
      <c r="F73" s="46"/>
      <c r="G73" s="11"/>
      <c r="H73" s="173"/>
      <c r="I73" s="60" t="e">
        <f t="shared" si="6"/>
        <v>#DIV/0!</v>
      </c>
      <c r="J73" s="11" t="e">
        <f t="shared" si="3"/>
        <v>#DIV/0!</v>
      </c>
      <c r="K73" s="167" t="e">
        <f t="shared" si="5"/>
        <v>#DIV/0!</v>
      </c>
      <c r="L73" s="41"/>
      <c r="M73" s="70">
        <f t="shared" si="2"/>
        <v>0</v>
      </c>
      <c r="N73" s="173">
        <f t="shared" si="0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54" hidden="1">
      <c r="A74" s="45">
        <v>41033800</v>
      </c>
      <c r="B74" s="10" t="s">
        <v>45</v>
      </c>
      <c r="C74" s="16"/>
      <c r="D74" s="11"/>
      <c r="E74" s="69"/>
      <c r="F74" s="46"/>
      <c r="G74" s="11"/>
      <c r="H74" s="173"/>
      <c r="I74" s="60" t="e">
        <f>H76/D74*100</f>
        <v>#DIV/0!</v>
      </c>
      <c r="J74" s="11" t="e">
        <f t="shared" si="3"/>
        <v>#DIV/0!</v>
      </c>
      <c r="K74" s="167" t="e">
        <f t="shared" si="5"/>
        <v>#DIV/0!</v>
      </c>
      <c r="L74" s="41"/>
      <c r="M74" s="70">
        <f t="shared" si="2"/>
        <v>0</v>
      </c>
      <c r="N74" s="173">
        <f t="shared" si="0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72" customHeight="1" hidden="1">
      <c r="A75" s="45"/>
      <c r="B75" s="10"/>
      <c r="C75" s="16"/>
      <c r="D75" s="11"/>
      <c r="E75" s="69"/>
      <c r="F75" s="46"/>
      <c r="G75" s="11"/>
      <c r="H75" s="173"/>
      <c r="I75" s="60"/>
      <c r="J75" s="11"/>
      <c r="K75" s="167"/>
      <c r="L75" s="41"/>
      <c r="M75" s="70">
        <f t="shared" si="2"/>
        <v>0</v>
      </c>
      <c r="N75" s="173">
        <f t="shared" si="0"/>
        <v>0</v>
      </c>
      <c r="O75" s="1"/>
      <c r="P75" s="107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8">
      <c r="A76" s="45">
        <v>41035000</v>
      </c>
      <c r="B76" s="139" t="s">
        <v>55</v>
      </c>
      <c r="C76" s="16"/>
      <c r="D76" s="11">
        <v>18175.757</v>
      </c>
      <c r="E76" s="69"/>
      <c r="F76" s="46"/>
      <c r="G76" s="11">
        <v>12619.951</v>
      </c>
      <c r="H76" s="173">
        <v>12306.041</v>
      </c>
      <c r="I76" s="60">
        <f>H78/D76*100</f>
        <v>0</v>
      </c>
      <c r="J76" s="11">
        <f t="shared" si="3"/>
        <v>67.70579624276446</v>
      </c>
      <c r="K76" s="167">
        <f t="shared" si="5"/>
        <v>97.51258939119495</v>
      </c>
      <c r="L76" s="41"/>
      <c r="M76" s="70">
        <f t="shared" si="2"/>
        <v>-5869.716000000002</v>
      </c>
      <c r="N76" s="173">
        <f t="shared" si="0"/>
        <v>-313.90999999999985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52.5" customHeight="1" hidden="1">
      <c r="A77" s="45"/>
      <c r="B77" s="139"/>
      <c r="C77" s="16"/>
      <c r="D77" s="11"/>
      <c r="E77" s="69"/>
      <c r="F77" s="46"/>
      <c r="G77" s="11"/>
      <c r="H77" s="173"/>
      <c r="I77" s="60"/>
      <c r="J77" s="11"/>
      <c r="K77" s="167"/>
      <c r="L77" s="41"/>
      <c r="M77" s="70">
        <f t="shared" si="2"/>
        <v>0</v>
      </c>
      <c r="N77" s="173">
        <f t="shared" si="0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52.5" customHeight="1" hidden="1">
      <c r="A78" s="66">
        <v>41035600</v>
      </c>
      <c r="B78" s="139" t="s">
        <v>57</v>
      </c>
      <c r="C78" s="16"/>
      <c r="D78" s="11"/>
      <c r="E78" s="69"/>
      <c r="F78" s="46"/>
      <c r="G78" s="11"/>
      <c r="H78" s="173"/>
      <c r="I78" s="60"/>
      <c r="J78" s="11"/>
      <c r="K78" s="167"/>
      <c r="L78" s="41"/>
      <c r="M78" s="70">
        <f t="shared" si="2"/>
        <v>0</v>
      </c>
      <c r="N78" s="173">
        <f t="shared" si="0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36" hidden="1">
      <c r="A79" s="45">
        <v>41037000</v>
      </c>
      <c r="B79" s="139" t="s">
        <v>33</v>
      </c>
      <c r="C79" s="16"/>
      <c r="D79" s="11"/>
      <c r="E79" s="69"/>
      <c r="F79" s="46"/>
      <c r="G79" s="140"/>
      <c r="H79" s="173"/>
      <c r="I79" s="60" t="e">
        <f>H80/D79*100</f>
        <v>#DIV/0!</v>
      </c>
      <c r="J79" s="11"/>
      <c r="K79" s="167"/>
      <c r="L79" s="41"/>
      <c r="M79" s="70">
        <f t="shared" si="2"/>
        <v>0</v>
      </c>
      <c r="N79" s="173">
        <f t="shared" si="0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8" hidden="1">
      <c r="A80" s="45">
        <v>41038000</v>
      </c>
      <c r="B80" s="139" t="s">
        <v>34</v>
      </c>
      <c r="C80" s="16"/>
      <c r="D80" s="11"/>
      <c r="E80" s="69"/>
      <c r="F80" s="46"/>
      <c r="G80" s="140"/>
      <c r="H80" s="173"/>
      <c r="I80" s="60" t="e">
        <f>H81/D80*100</f>
        <v>#DIV/0!</v>
      </c>
      <c r="J80" s="11"/>
      <c r="K80" s="167"/>
      <c r="L80" s="41"/>
      <c r="M80" s="70">
        <f t="shared" si="2"/>
        <v>0</v>
      </c>
      <c r="N80" s="173">
        <f t="shared" si="0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36" hidden="1">
      <c r="A81" s="45">
        <v>41038200</v>
      </c>
      <c r="B81" s="139" t="s">
        <v>35</v>
      </c>
      <c r="C81" s="16"/>
      <c r="D81" s="11"/>
      <c r="E81" s="69"/>
      <c r="F81" s="46"/>
      <c r="G81" s="140"/>
      <c r="H81" s="173"/>
      <c r="I81" s="60" t="e">
        <f>H82/D81*100</f>
        <v>#DIV/0!</v>
      </c>
      <c r="J81" s="11"/>
      <c r="K81" s="167"/>
      <c r="L81" s="41"/>
      <c r="M81" s="70">
        <f t="shared" si="2"/>
        <v>0</v>
      </c>
      <c r="N81" s="173">
        <f t="shared" si="0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9.75" customHeight="1" hidden="1">
      <c r="A82" s="45">
        <v>41037000</v>
      </c>
      <c r="B82" s="139" t="s">
        <v>40</v>
      </c>
      <c r="C82" s="16"/>
      <c r="D82" s="11"/>
      <c r="E82" s="69"/>
      <c r="F82" s="46"/>
      <c r="G82" s="140"/>
      <c r="H82" s="173"/>
      <c r="I82" s="60" t="e">
        <f>H84/D82*100</f>
        <v>#DIV/0!</v>
      </c>
      <c r="J82" s="11"/>
      <c r="K82" s="167"/>
      <c r="L82" s="41"/>
      <c r="M82" s="70">
        <f t="shared" si="2"/>
        <v>0</v>
      </c>
      <c r="N82" s="173">
        <f t="shared" si="0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64.5" customHeight="1" hidden="1">
      <c r="A83" s="45"/>
      <c r="B83" s="139"/>
      <c r="C83" s="16"/>
      <c r="D83" s="11"/>
      <c r="E83" s="69"/>
      <c r="F83" s="46"/>
      <c r="G83" s="140"/>
      <c r="H83" s="173"/>
      <c r="I83" s="60"/>
      <c r="J83" s="11"/>
      <c r="K83" s="167"/>
      <c r="L83" s="41"/>
      <c r="M83" s="70">
        <f t="shared" si="2"/>
        <v>0</v>
      </c>
      <c r="N83" s="173">
        <f t="shared" si="0"/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8">
      <c r="A84" s="45">
        <v>41035800</v>
      </c>
      <c r="B84" s="10" t="s">
        <v>32</v>
      </c>
      <c r="C84" s="16"/>
      <c r="D84" s="11">
        <v>798.79</v>
      </c>
      <c r="E84" s="69"/>
      <c r="F84" s="46"/>
      <c r="G84" s="140">
        <v>464.982</v>
      </c>
      <c r="H84" s="173">
        <v>464.982</v>
      </c>
      <c r="I84" s="60">
        <f>H85/D84*100</f>
        <v>0</v>
      </c>
      <c r="J84" s="11">
        <f t="shared" si="3"/>
        <v>58.21079382566132</v>
      </c>
      <c r="K84" s="166">
        <f t="shared" si="5"/>
        <v>100</v>
      </c>
      <c r="L84" s="170"/>
      <c r="M84" s="11">
        <f t="shared" si="2"/>
        <v>-333.80799999999994</v>
      </c>
      <c r="N84" s="173">
        <f t="shared" si="0"/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8.75" hidden="1" thickBot="1">
      <c r="A85" s="161"/>
      <c r="B85" s="10"/>
      <c r="C85" s="16"/>
      <c r="D85" s="36"/>
      <c r="E85" s="73"/>
      <c r="F85" s="54"/>
      <c r="G85" s="39"/>
      <c r="H85" s="173"/>
      <c r="I85" s="163"/>
      <c r="J85" s="168" t="e">
        <f t="shared" si="3"/>
        <v>#DIV/0!</v>
      </c>
      <c r="K85" s="166" t="e">
        <f t="shared" si="5"/>
        <v>#DIV/0!</v>
      </c>
      <c r="L85" s="170"/>
      <c r="M85" s="11">
        <f t="shared" si="2"/>
        <v>0</v>
      </c>
      <c r="N85" s="174">
        <f t="shared" si="0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6.75" hidden="1" thickBot="1">
      <c r="A86" s="159">
        <v>41037000</v>
      </c>
      <c r="B86" s="15" t="s">
        <v>99</v>
      </c>
      <c r="C86" s="3"/>
      <c r="D86" s="175"/>
      <c r="E86" s="160"/>
      <c r="F86" s="150"/>
      <c r="G86" s="175"/>
      <c r="H86" s="180"/>
      <c r="I86" s="164"/>
      <c r="J86" s="39" t="e">
        <f t="shared" si="3"/>
        <v>#DIV/0!</v>
      </c>
      <c r="K86" s="166" t="e">
        <f t="shared" si="5"/>
        <v>#DIV/0!</v>
      </c>
      <c r="L86" s="171"/>
      <c r="M86" s="11">
        <f t="shared" si="2"/>
        <v>0</v>
      </c>
      <c r="N86" s="173">
        <f t="shared" si="0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61.5" thickBot="1">
      <c r="A87" s="159">
        <v>41034500</v>
      </c>
      <c r="B87" s="131" t="s">
        <v>110</v>
      </c>
      <c r="C87" s="3"/>
      <c r="D87" s="175">
        <v>8267</v>
      </c>
      <c r="E87" s="160"/>
      <c r="F87" s="150"/>
      <c r="G87" s="175">
        <v>3645.7</v>
      </c>
      <c r="H87" s="204"/>
      <c r="I87" s="164"/>
      <c r="J87" s="149"/>
      <c r="K87" s="166">
        <f t="shared" si="5"/>
        <v>0</v>
      </c>
      <c r="L87" s="205"/>
      <c r="M87" s="11">
        <f t="shared" si="2"/>
        <v>-8267</v>
      </c>
      <c r="N87" s="173">
        <f t="shared" si="0"/>
        <v>-3645.7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37.5" customHeight="1" thickBot="1">
      <c r="A88" s="28"/>
      <c r="B88" s="162" t="s">
        <v>12</v>
      </c>
      <c r="C88" s="62">
        <f>C5+C44</f>
        <v>0</v>
      </c>
      <c r="D88" s="31">
        <f>D5+D44</f>
        <v>310665.77300000004</v>
      </c>
      <c r="E88" s="31">
        <f>E5+E44</f>
        <v>0</v>
      </c>
      <c r="F88" s="31"/>
      <c r="G88" s="31">
        <f>G5+G44</f>
        <v>179360.298</v>
      </c>
      <c r="H88" s="165">
        <f>H5+H44</f>
        <v>177934.72199999998</v>
      </c>
      <c r="I88" s="81">
        <f>H88/D88*100</f>
        <v>57.275289865935754</v>
      </c>
      <c r="J88" s="33">
        <f t="shared" si="3"/>
        <v>57.275289865935754</v>
      </c>
      <c r="K88" s="33">
        <f t="shared" si="5"/>
        <v>99.20518865328823</v>
      </c>
      <c r="L88" s="82"/>
      <c r="M88" s="33">
        <f t="shared" si="2"/>
        <v>-132731.05100000006</v>
      </c>
      <c r="N88" s="33">
        <f t="shared" si="0"/>
        <v>-1425.57600000003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9.5" thickBot="1">
      <c r="A89" s="8"/>
      <c r="B89" s="55" t="s">
        <v>15</v>
      </c>
      <c r="C89" s="56">
        <f>SUM(C91:C129)</f>
        <v>0</v>
      </c>
      <c r="D89" s="57">
        <f>SUM(D90:D134)</f>
        <v>17801.637</v>
      </c>
      <c r="E89" s="57">
        <f>SUM(E91:E130)</f>
        <v>0</v>
      </c>
      <c r="F89" s="57"/>
      <c r="G89" s="58">
        <f>G94+G96+G97+G98+G99+G100+G105+G106+G115+G117+G132+G103+G134+G133</f>
        <v>8033.058</v>
      </c>
      <c r="H89" s="57">
        <f>H103+H105+H106+H113+H115+H134</f>
        <v>6272.188</v>
      </c>
      <c r="I89" s="92"/>
      <c r="J89" s="58">
        <f t="shared" si="3"/>
        <v>35.23377091668593</v>
      </c>
      <c r="K89" s="111">
        <f t="shared" si="5"/>
        <v>78.07970513844168</v>
      </c>
      <c r="L89" s="158"/>
      <c r="M89" s="58">
        <f t="shared" si="2"/>
        <v>-11529.448999999999</v>
      </c>
      <c r="N89" s="58">
        <f t="shared" si="0"/>
        <v>-1760.87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8.75" hidden="1" thickBot="1">
      <c r="A90" s="21"/>
      <c r="B90" s="21"/>
      <c r="C90" s="37"/>
      <c r="D90" s="2"/>
      <c r="E90" s="37"/>
      <c r="F90" s="65"/>
      <c r="G90" s="54"/>
      <c r="H90" s="100"/>
      <c r="I90" s="61"/>
      <c r="J90" s="54"/>
      <c r="K90" s="101"/>
      <c r="L90" s="90"/>
      <c r="M90" s="98">
        <f t="shared" si="2"/>
        <v>0</v>
      </c>
      <c r="N90" s="109"/>
      <c r="O90" s="19"/>
      <c r="P90" s="1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0.75" customHeight="1" thickBot="1">
      <c r="A91" s="108">
        <v>12020000</v>
      </c>
      <c r="B91" s="75" t="s">
        <v>71</v>
      </c>
      <c r="C91" s="84"/>
      <c r="D91" s="99"/>
      <c r="E91" s="83"/>
      <c r="F91" s="90"/>
      <c r="G91" s="91"/>
      <c r="H91" s="76">
        <v>-0.3</v>
      </c>
      <c r="I91" s="83"/>
      <c r="J91" s="91"/>
      <c r="K91" s="38"/>
      <c r="L91" s="83"/>
      <c r="M91" s="98">
        <f t="shared" si="2"/>
        <v>-0.3</v>
      </c>
      <c r="N91" s="76">
        <f t="shared" si="0"/>
        <v>-0.3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8.75" hidden="1" thickBot="1">
      <c r="A92" s="67">
        <v>14071500</v>
      </c>
      <c r="B92" s="86" t="s">
        <v>13</v>
      </c>
      <c r="C92" s="84"/>
      <c r="D92" s="117"/>
      <c r="E92" s="93"/>
      <c r="F92" s="89"/>
      <c r="G92" s="35"/>
      <c r="H92" s="106"/>
      <c r="I92" s="93"/>
      <c r="J92" s="103" t="e">
        <f t="shared" si="3"/>
        <v>#DIV/0!</v>
      </c>
      <c r="K92" s="20" t="e">
        <f t="shared" si="5"/>
        <v>#DIV/0!</v>
      </c>
      <c r="L92" s="105"/>
      <c r="M92" s="110">
        <f t="shared" si="2"/>
        <v>0</v>
      </c>
      <c r="N92" s="102">
        <f t="shared" si="0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8" hidden="1">
      <c r="A93" s="6"/>
      <c r="B93" s="115"/>
      <c r="C93" s="37"/>
      <c r="D93" s="99"/>
      <c r="E93" s="37"/>
      <c r="F93" s="37"/>
      <c r="G93" s="84"/>
      <c r="H93" s="76"/>
      <c r="I93" s="37"/>
      <c r="J93" s="38"/>
      <c r="K93" s="38"/>
      <c r="L93" s="60"/>
      <c r="M93" s="38">
        <f t="shared" si="2"/>
        <v>0</v>
      </c>
      <c r="N93" s="76">
        <f>H93-G93</f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8" hidden="1">
      <c r="A94" s="21"/>
      <c r="B94" s="114"/>
      <c r="C94" s="37"/>
      <c r="D94" s="9"/>
      <c r="E94" s="37"/>
      <c r="F94" s="65"/>
      <c r="G94" s="91"/>
      <c r="H94" s="77"/>
      <c r="I94" s="61" t="e">
        <f>H94/D94*100</f>
        <v>#DIV/0!</v>
      </c>
      <c r="J94" s="11" t="e">
        <f>H94/D94*100</f>
        <v>#DIV/0!</v>
      </c>
      <c r="K94" s="11"/>
      <c r="L94" s="60"/>
      <c r="M94" s="70">
        <f t="shared" si="2"/>
        <v>0</v>
      </c>
      <c r="N94" s="77">
        <f>H94-G94</f>
        <v>0</v>
      </c>
      <c r="O94" s="19"/>
      <c r="P94" s="1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8" hidden="1">
      <c r="A95" s="21"/>
      <c r="B95" s="114"/>
      <c r="C95" s="37"/>
      <c r="D95" s="9"/>
      <c r="E95" s="37"/>
      <c r="F95" s="37"/>
      <c r="G95" s="60"/>
      <c r="H95" s="77"/>
      <c r="I95" s="61"/>
      <c r="J95" s="11"/>
      <c r="K95" s="11"/>
      <c r="L95" s="60"/>
      <c r="M95" s="70"/>
      <c r="N95" s="77"/>
      <c r="O95" s="19"/>
      <c r="P95" s="1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8.75" hidden="1" thickBot="1">
      <c r="A96" s="10"/>
      <c r="B96" s="116"/>
      <c r="C96" s="16"/>
      <c r="D96" s="9"/>
      <c r="E96" s="93"/>
      <c r="F96" s="84"/>
      <c r="G96" s="46"/>
      <c r="H96" s="77"/>
      <c r="I96" s="16"/>
      <c r="J96" s="11" t="e">
        <f t="shared" si="3"/>
        <v>#DIV/0!</v>
      </c>
      <c r="K96" s="11" t="e">
        <f>H96/G96*100</f>
        <v>#DIV/0!</v>
      </c>
      <c r="L96" s="60"/>
      <c r="M96" s="70">
        <f t="shared" si="2"/>
        <v>0</v>
      </c>
      <c r="N96" s="77">
        <f t="shared" si="0"/>
        <v>0</v>
      </c>
      <c r="O96" s="19"/>
      <c r="P96" s="1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hidden="1" thickBot="1">
      <c r="A97" s="10"/>
      <c r="B97" s="116"/>
      <c r="C97" s="16"/>
      <c r="D97" s="9"/>
      <c r="E97" s="16"/>
      <c r="F97" s="47"/>
      <c r="G97" s="46"/>
      <c r="H97" s="77"/>
      <c r="I97" s="60"/>
      <c r="J97" s="11"/>
      <c r="K97" s="11"/>
      <c r="L97" s="60"/>
      <c r="M97" s="70">
        <f t="shared" si="2"/>
        <v>0</v>
      </c>
      <c r="N97" s="77"/>
      <c r="O97" s="19"/>
      <c r="P97" s="1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8.75" hidden="1" thickBot="1">
      <c r="A98" s="10"/>
      <c r="B98" s="116"/>
      <c r="C98" s="16"/>
      <c r="D98" s="9"/>
      <c r="E98" s="16"/>
      <c r="F98" s="47"/>
      <c r="G98" s="46"/>
      <c r="H98" s="77"/>
      <c r="I98" s="60" t="e">
        <f aca="true" t="shared" si="7" ref="I98:I135">H98/D98*100</f>
        <v>#DIV/0!</v>
      </c>
      <c r="J98" s="11" t="e">
        <f t="shared" si="3"/>
        <v>#DIV/0!</v>
      </c>
      <c r="K98" s="11" t="e">
        <f t="shared" si="5"/>
        <v>#DIV/0!</v>
      </c>
      <c r="L98" s="60"/>
      <c r="M98" s="70">
        <f aca="true" t="shared" si="8" ref="M98:M135">H98-D98</f>
        <v>0</v>
      </c>
      <c r="N98" s="77">
        <f t="shared" si="0"/>
        <v>0</v>
      </c>
      <c r="O98" s="124"/>
      <c r="P98" s="111" t="e">
        <f>H98/O98*100</f>
        <v>#DIV/0!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8" hidden="1">
      <c r="A99" s="10"/>
      <c r="B99" s="116"/>
      <c r="C99" s="16"/>
      <c r="D99" s="9"/>
      <c r="E99" s="60"/>
      <c r="F99" s="46"/>
      <c r="G99" s="46"/>
      <c r="H99" s="77"/>
      <c r="I99" s="60" t="e">
        <f t="shared" si="7"/>
        <v>#DIV/0!</v>
      </c>
      <c r="J99" s="11" t="e">
        <f t="shared" si="3"/>
        <v>#DIV/0!</v>
      </c>
      <c r="K99" s="11"/>
      <c r="L99" s="60"/>
      <c r="M99" s="70">
        <f t="shared" si="8"/>
        <v>0</v>
      </c>
      <c r="N99" s="77">
        <f t="shared" si="0"/>
        <v>0</v>
      </c>
      <c r="O99" s="19"/>
      <c r="P99" s="1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33" customHeight="1" hidden="1">
      <c r="A100" s="10"/>
      <c r="B100" s="116"/>
      <c r="C100" s="16"/>
      <c r="D100" s="9"/>
      <c r="E100" s="60"/>
      <c r="F100" s="46"/>
      <c r="G100" s="46"/>
      <c r="H100" s="77"/>
      <c r="I100" s="60"/>
      <c r="J100" s="11"/>
      <c r="K100" s="20"/>
      <c r="L100" s="61"/>
      <c r="M100" s="149">
        <f t="shared" si="8"/>
        <v>0</v>
      </c>
      <c r="N100" s="102">
        <f aca="true" t="shared" si="9" ref="N100:N135">H100-G100</f>
        <v>0</v>
      </c>
      <c r="O100" s="19"/>
      <c r="P100" s="1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33" customHeight="1" hidden="1">
      <c r="A101" s="10"/>
      <c r="B101" s="114"/>
      <c r="C101" s="16"/>
      <c r="D101" s="117"/>
      <c r="E101" s="61"/>
      <c r="F101" s="54"/>
      <c r="G101" s="54"/>
      <c r="H101" s="102"/>
      <c r="I101" s="61"/>
      <c r="J101" s="146"/>
      <c r="K101" s="80"/>
      <c r="L101" s="61"/>
      <c r="M101" s="103"/>
      <c r="N101" s="185"/>
      <c r="O101" s="19"/>
      <c r="P101" s="1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33" customHeight="1">
      <c r="A102" s="45">
        <v>18041500</v>
      </c>
      <c r="B102" s="14" t="s">
        <v>100</v>
      </c>
      <c r="C102" s="16"/>
      <c r="D102" s="89"/>
      <c r="E102" s="90"/>
      <c r="F102" s="91"/>
      <c r="G102" s="38"/>
      <c r="H102" s="186"/>
      <c r="I102" s="91"/>
      <c r="J102" s="76"/>
      <c r="K102" s="166"/>
      <c r="L102" s="91"/>
      <c r="M102" s="38">
        <f>H102-D102</f>
        <v>0</v>
      </c>
      <c r="N102" s="76">
        <f>H102-G102</f>
        <v>0</v>
      </c>
      <c r="O102" s="19"/>
      <c r="P102" s="1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33" customHeight="1">
      <c r="A103" s="45">
        <v>19010000</v>
      </c>
      <c r="B103" s="10" t="s">
        <v>78</v>
      </c>
      <c r="C103" s="16"/>
      <c r="D103" s="89">
        <v>172.47</v>
      </c>
      <c r="E103" s="90"/>
      <c r="F103" s="91"/>
      <c r="G103" s="11">
        <v>97.6</v>
      </c>
      <c r="H103" s="186">
        <v>129.814</v>
      </c>
      <c r="I103" s="91"/>
      <c r="J103" s="11">
        <f t="shared" si="3"/>
        <v>75.26758276801763</v>
      </c>
      <c r="K103" s="166">
        <f t="shared" si="5"/>
        <v>133.00614754098362</v>
      </c>
      <c r="L103" s="91"/>
      <c r="M103" s="11">
        <f>H103-D103</f>
        <v>-42.656000000000006</v>
      </c>
      <c r="N103" s="173">
        <f>H103-G103</f>
        <v>32.214</v>
      </c>
      <c r="O103" s="19"/>
      <c r="P103" s="1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33" customHeight="1">
      <c r="A104" s="45">
        <v>24061600</v>
      </c>
      <c r="B104" s="10" t="s">
        <v>97</v>
      </c>
      <c r="C104" s="16"/>
      <c r="D104" s="89"/>
      <c r="E104" s="90"/>
      <c r="F104" s="91"/>
      <c r="G104" s="11"/>
      <c r="H104" s="186"/>
      <c r="I104" s="91"/>
      <c r="J104" s="77"/>
      <c r="K104" s="166"/>
      <c r="L104" s="91"/>
      <c r="M104" s="11">
        <f t="shared" si="8"/>
        <v>0</v>
      </c>
      <c r="N104" s="77">
        <f t="shared" si="9"/>
        <v>0</v>
      </c>
      <c r="O104" s="19"/>
      <c r="P104" s="1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35.25" customHeight="1">
      <c r="A105" s="45">
        <v>24062100</v>
      </c>
      <c r="B105" s="10" t="s">
        <v>60</v>
      </c>
      <c r="C105" s="16"/>
      <c r="D105" s="89"/>
      <c r="E105" s="90"/>
      <c r="F105" s="91"/>
      <c r="G105" s="11"/>
      <c r="H105" s="186">
        <v>51.324</v>
      </c>
      <c r="I105" s="91"/>
      <c r="J105" s="11"/>
      <c r="K105" s="83"/>
      <c r="L105" s="91"/>
      <c r="M105" s="11">
        <f t="shared" si="8"/>
        <v>51.324</v>
      </c>
      <c r="N105" s="77">
        <f t="shared" si="9"/>
        <v>51.324</v>
      </c>
      <c r="O105" s="19"/>
      <c r="P105" s="1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36">
      <c r="A106" s="45">
        <v>25000000</v>
      </c>
      <c r="B106" s="10" t="s">
        <v>52</v>
      </c>
      <c r="C106" s="16"/>
      <c r="D106" s="90">
        <v>3555.167</v>
      </c>
      <c r="E106" s="90"/>
      <c r="F106" s="91"/>
      <c r="G106" s="11">
        <v>2073.847</v>
      </c>
      <c r="H106" s="186">
        <v>4040.6</v>
      </c>
      <c r="I106" s="91">
        <f t="shared" si="7"/>
        <v>113.65429528345645</v>
      </c>
      <c r="J106" s="11">
        <f t="shared" si="3"/>
        <v>113.65429528345645</v>
      </c>
      <c r="K106" s="83">
        <f t="shared" si="5"/>
        <v>194.83597391707292</v>
      </c>
      <c r="L106" s="91"/>
      <c r="M106" s="11">
        <f t="shared" si="8"/>
        <v>485.433</v>
      </c>
      <c r="N106" s="77">
        <f t="shared" si="9"/>
        <v>1966.7529999999997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36" hidden="1">
      <c r="A107" s="45">
        <v>33010000</v>
      </c>
      <c r="B107" s="10" t="s">
        <v>18</v>
      </c>
      <c r="C107" s="16"/>
      <c r="D107" s="89"/>
      <c r="E107" s="89"/>
      <c r="F107" s="84"/>
      <c r="G107" s="9"/>
      <c r="H107" s="187"/>
      <c r="I107" s="91" t="e">
        <f t="shared" si="7"/>
        <v>#DIV/0!</v>
      </c>
      <c r="J107" s="11" t="e">
        <f t="shared" si="3"/>
        <v>#DIV/0!</v>
      </c>
      <c r="K107" s="83" t="e">
        <f t="shared" si="5"/>
        <v>#DIV/0!</v>
      </c>
      <c r="L107" s="91"/>
      <c r="M107" s="11">
        <f t="shared" si="8"/>
        <v>0</v>
      </c>
      <c r="N107" s="77">
        <f t="shared" si="9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8" hidden="1">
      <c r="A108" s="45"/>
      <c r="B108" s="10"/>
      <c r="C108" s="16"/>
      <c r="D108" s="89"/>
      <c r="E108" s="90"/>
      <c r="F108" s="91"/>
      <c r="G108" s="11"/>
      <c r="H108" s="186"/>
      <c r="I108" s="91" t="e">
        <f t="shared" si="7"/>
        <v>#DIV/0!</v>
      </c>
      <c r="J108" s="11" t="e">
        <f t="shared" si="3"/>
        <v>#DIV/0!</v>
      </c>
      <c r="K108" s="83" t="e">
        <f t="shared" si="5"/>
        <v>#DIV/0!</v>
      </c>
      <c r="L108" s="91"/>
      <c r="M108" s="11">
        <f t="shared" si="8"/>
        <v>0</v>
      </c>
      <c r="N108" s="77">
        <f t="shared" si="9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8" hidden="1">
      <c r="A109" s="45"/>
      <c r="B109" s="10"/>
      <c r="C109" s="16"/>
      <c r="D109" s="89"/>
      <c r="E109" s="90"/>
      <c r="F109" s="91"/>
      <c r="G109" s="9"/>
      <c r="H109" s="186"/>
      <c r="I109" s="91" t="e">
        <f t="shared" si="7"/>
        <v>#DIV/0!</v>
      </c>
      <c r="J109" s="11" t="e">
        <f t="shared" si="3"/>
        <v>#DIV/0!</v>
      </c>
      <c r="K109" s="83" t="e">
        <f t="shared" si="5"/>
        <v>#DIV/0!</v>
      </c>
      <c r="L109" s="91"/>
      <c r="M109" s="11">
        <f t="shared" si="8"/>
        <v>0</v>
      </c>
      <c r="N109" s="77">
        <f t="shared" si="9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hidden="1">
      <c r="A110" s="45">
        <v>50110000</v>
      </c>
      <c r="B110" s="10" t="s">
        <v>11</v>
      </c>
      <c r="C110" s="16"/>
      <c r="D110" s="89"/>
      <c r="E110" s="89"/>
      <c r="F110" s="84"/>
      <c r="G110" s="9"/>
      <c r="H110" s="187"/>
      <c r="I110" s="91" t="e">
        <f t="shared" si="7"/>
        <v>#DIV/0!</v>
      </c>
      <c r="J110" s="11" t="e">
        <f aca="true" t="shared" si="10" ref="J110:J135">H110/D110*100</f>
        <v>#DIV/0!</v>
      </c>
      <c r="K110" s="83" t="e">
        <f t="shared" si="5"/>
        <v>#DIV/0!</v>
      </c>
      <c r="L110" s="91"/>
      <c r="M110" s="11">
        <f t="shared" si="8"/>
        <v>0</v>
      </c>
      <c r="N110" s="77">
        <f t="shared" si="9"/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36" hidden="1">
      <c r="A111" s="161">
        <v>31030000</v>
      </c>
      <c r="B111" s="21" t="s">
        <v>63</v>
      </c>
      <c r="C111" s="37"/>
      <c r="D111" s="89"/>
      <c r="E111" s="89"/>
      <c r="F111" s="84"/>
      <c r="G111" s="9"/>
      <c r="H111" s="187"/>
      <c r="I111" s="91"/>
      <c r="J111" s="11"/>
      <c r="K111" s="83"/>
      <c r="L111" s="91"/>
      <c r="M111" s="11">
        <f t="shared" si="8"/>
        <v>0</v>
      </c>
      <c r="N111" s="77">
        <f t="shared" si="9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" hidden="1">
      <c r="A112" s="161"/>
      <c r="B112" s="21"/>
      <c r="C112" s="37"/>
      <c r="D112" s="89"/>
      <c r="E112" s="89"/>
      <c r="F112" s="84"/>
      <c r="G112" s="9"/>
      <c r="H112" s="186"/>
      <c r="I112" s="91"/>
      <c r="J112" s="77"/>
      <c r="K112" s="83"/>
      <c r="L112" s="91"/>
      <c r="M112" s="11"/>
      <c r="N112" s="7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36">
      <c r="A113" s="161">
        <v>31030000</v>
      </c>
      <c r="B113" s="21" t="s">
        <v>101</v>
      </c>
      <c r="C113" s="37"/>
      <c r="D113" s="89"/>
      <c r="E113" s="89"/>
      <c r="F113" s="84"/>
      <c r="G113" s="9"/>
      <c r="H113" s="186">
        <v>1.946</v>
      </c>
      <c r="I113" s="91"/>
      <c r="J113" s="77"/>
      <c r="K113" s="83"/>
      <c r="L113" s="91"/>
      <c r="M113" s="11">
        <f>H113-D113</f>
        <v>1.946</v>
      </c>
      <c r="N113" s="77">
        <f>H113-G113</f>
        <v>1.946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8.75">
      <c r="A114" s="84"/>
      <c r="B114" s="191" t="s">
        <v>16</v>
      </c>
      <c r="C114" s="37"/>
      <c r="D114" s="89"/>
      <c r="E114" s="90"/>
      <c r="F114" s="91"/>
      <c r="G114" s="11"/>
      <c r="H114" s="186"/>
      <c r="I114" s="91"/>
      <c r="J114" s="11"/>
      <c r="K114" s="83"/>
      <c r="L114" s="91"/>
      <c r="M114" s="11"/>
      <c r="N114" s="7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36">
      <c r="A115" s="84">
        <v>41030400</v>
      </c>
      <c r="B115" s="192" t="s">
        <v>46</v>
      </c>
      <c r="C115" s="16"/>
      <c r="D115" s="90">
        <v>7067</v>
      </c>
      <c r="E115" s="90"/>
      <c r="F115" s="91"/>
      <c r="G115" s="11">
        <v>3475.911</v>
      </c>
      <c r="H115" s="186">
        <v>2013.504</v>
      </c>
      <c r="I115" s="91"/>
      <c r="J115" s="77">
        <f>H115/D115*100</f>
        <v>28.491637186925146</v>
      </c>
      <c r="K115" s="83">
        <f t="shared" si="5"/>
        <v>57.92737501046488</v>
      </c>
      <c r="L115" s="91"/>
      <c r="M115" s="11">
        <f t="shared" si="8"/>
        <v>-5053.496</v>
      </c>
      <c r="N115" s="77">
        <f t="shared" si="9"/>
        <v>-1462.4070000000002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36" hidden="1">
      <c r="A116" s="189">
        <v>41030800</v>
      </c>
      <c r="B116" s="10" t="s">
        <v>21</v>
      </c>
      <c r="C116" s="16"/>
      <c r="D116" s="89"/>
      <c r="E116" s="90"/>
      <c r="F116" s="91"/>
      <c r="G116" s="11"/>
      <c r="H116" s="186"/>
      <c r="I116" s="91" t="e">
        <f t="shared" si="7"/>
        <v>#DIV/0!</v>
      </c>
      <c r="J116" s="11" t="e">
        <f t="shared" si="10"/>
        <v>#DIV/0!</v>
      </c>
      <c r="K116" s="83" t="e">
        <f t="shared" si="5"/>
        <v>#DIV/0!</v>
      </c>
      <c r="L116" s="91"/>
      <c r="M116" s="11">
        <f t="shared" si="8"/>
        <v>0</v>
      </c>
      <c r="N116" s="77">
        <f t="shared" si="9"/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8" hidden="1">
      <c r="A117" s="189"/>
      <c r="B117" s="10"/>
      <c r="C117" s="16"/>
      <c r="D117" s="89"/>
      <c r="E117" s="90"/>
      <c r="F117" s="91"/>
      <c r="G117" s="11"/>
      <c r="H117" s="186"/>
      <c r="I117" s="91"/>
      <c r="J117" s="11" t="e">
        <f t="shared" si="10"/>
        <v>#DIV/0!</v>
      </c>
      <c r="K117" s="83" t="e">
        <f t="shared" si="5"/>
        <v>#DIV/0!</v>
      </c>
      <c r="L117" s="91"/>
      <c r="M117" s="11">
        <f t="shared" si="8"/>
        <v>0</v>
      </c>
      <c r="N117" s="77">
        <f t="shared" si="9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8" hidden="1">
      <c r="A118" s="189">
        <v>41035000</v>
      </c>
      <c r="B118" s="17" t="s">
        <v>14</v>
      </c>
      <c r="C118" s="16"/>
      <c r="D118" s="89"/>
      <c r="E118" s="89"/>
      <c r="F118" s="84"/>
      <c r="G118" s="9"/>
      <c r="H118" s="186"/>
      <c r="I118" s="91"/>
      <c r="J118" s="11" t="e">
        <f t="shared" si="10"/>
        <v>#DIV/0!</v>
      </c>
      <c r="K118" s="166" t="e">
        <f t="shared" si="5"/>
        <v>#DIV/0!</v>
      </c>
      <c r="L118" s="170"/>
      <c r="M118" s="11">
        <f t="shared" si="8"/>
        <v>0</v>
      </c>
      <c r="N118" s="104">
        <f t="shared" si="9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8" hidden="1">
      <c r="A119" s="189">
        <v>41034700</v>
      </c>
      <c r="B119" s="139" t="s">
        <v>19</v>
      </c>
      <c r="C119" s="16"/>
      <c r="D119" s="89"/>
      <c r="E119" s="89"/>
      <c r="F119" s="84"/>
      <c r="G119" s="9"/>
      <c r="H119" s="121"/>
      <c r="I119" s="91" t="e">
        <f t="shared" si="7"/>
        <v>#DIV/0!</v>
      </c>
      <c r="J119" s="11" t="e">
        <f t="shared" si="10"/>
        <v>#DIV/0!</v>
      </c>
      <c r="K119" s="166" t="e">
        <f t="shared" si="5"/>
        <v>#DIV/0!</v>
      </c>
      <c r="L119" s="170"/>
      <c r="M119" s="11">
        <f t="shared" si="8"/>
        <v>0</v>
      </c>
      <c r="N119" s="104">
        <f t="shared" si="9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37.5" hidden="1">
      <c r="A120" s="189">
        <v>41030401</v>
      </c>
      <c r="B120" s="193" t="s">
        <v>17</v>
      </c>
      <c r="C120" s="16"/>
      <c r="D120" s="89"/>
      <c r="E120" s="89"/>
      <c r="F120" s="84"/>
      <c r="G120" s="9"/>
      <c r="H120" s="93"/>
      <c r="I120" s="91" t="e">
        <f t="shared" si="7"/>
        <v>#DIV/0!</v>
      </c>
      <c r="J120" s="11" t="e">
        <f t="shared" si="10"/>
        <v>#DIV/0!</v>
      </c>
      <c r="K120" s="166" t="e">
        <f t="shared" si="5"/>
        <v>#DIV/0!</v>
      </c>
      <c r="L120" s="170"/>
      <c r="M120" s="11">
        <f t="shared" si="8"/>
        <v>0</v>
      </c>
      <c r="N120" s="104">
        <f t="shared" si="9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8" hidden="1">
      <c r="A121" s="189">
        <v>41035000</v>
      </c>
      <c r="B121" s="10" t="s">
        <v>25</v>
      </c>
      <c r="C121" s="16"/>
      <c r="D121" s="89"/>
      <c r="E121" s="90"/>
      <c r="F121" s="91"/>
      <c r="G121" s="11"/>
      <c r="H121" s="83"/>
      <c r="I121" s="91" t="e">
        <f t="shared" si="7"/>
        <v>#DIV/0!</v>
      </c>
      <c r="J121" s="11" t="e">
        <f t="shared" si="10"/>
        <v>#DIV/0!</v>
      </c>
      <c r="K121" s="166" t="e">
        <f t="shared" si="5"/>
        <v>#DIV/0!</v>
      </c>
      <c r="L121" s="170"/>
      <c r="M121" s="11">
        <f t="shared" si="8"/>
        <v>0</v>
      </c>
      <c r="N121" s="104">
        <f t="shared" si="9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14" ht="54" hidden="1">
      <c r="A122" s="190">
        <v>41031900</v>
      </c>
      <c r="B122" s="10" t="s">
        <v>27</v>
      </c>
      <c r="C122" s="18"/>
      <c r="D122" s="118"/>
      <c r="E122" s="119"/>
      <c r="F122" s="122"/>
      <c r="G122" s="48"/>
      <c r="H122" s="83"/>
      <c r="I122" s="91" t="e">
        <f t="shared" si="7"/>
        <v>#DIV/0!</v>
      </c>
      <c r="J122" s="11" t="e">
        <f t="shared" si="10"/>
        <v>#DIV/0!</v>
      </c>
      <c r="K122" s="166" t="e">
        <f t="shared" si="5"/>
        <v>#DIV/0!</v>
      </c>
      <c r="L122" s="170"/>
      <c r="M122" s="11">
        <f t="shared" si="8"/>
        <v>0</v>
      </c>
      <c r="N122" s="104">
        <f t="shared" si="9"/>
        <v>0</v>
      </c>
    </row>
    <row r="123" spans="1:14" ht="18" hidden="1">
      <c r="A123" s="190">
        <v>41033003</v>
      </c>
      <c r="B123" s="17" t="s">
        <v>14</v>
      </c>
      <c r="C123" s="18"/>
      <c r="D123" s="118"/>
      <c r="E123" s="118"/>
      <c r="F123" s="123"/>
      <c r="G123" s="49"/>
      <c r="H123" s="121"/>
      <c r="I123" s="91" t="e">
        <f t="shared" si="7"/>
        <v>#DIV/0!</v>
      </c>
      <c r="J123" s="11" t="e">
        <f t="shared" si="10"/>
        <v>#DIV/0!</v>
      </c>
      <c r="K123" s="166" t="e">
        <f t="shared" si="5"/>
        <v>#DIV/0!</v>
      </c>
      <c r="L123" s="170"/>
      <c r="M123" s="11">
        <f t="shared" si="8"/>
        <v>0</v>
      </c>
      <c r="N123" s="104">
        <f t="shared" si="9"/>
        <v>0</v>
      </c>
    </row>
    <row r="124" spans="1:14" ht="18" hidden="1">
      <c r="A124" s="190">
        <v>41033000</v>
      </c>
      <c r="B124" s="17" t="s">
        <v>22</v>
      </c>
      <c r="C124" s="18"/>
      <c r="D124" s="118"/>
      <c r="E124" s="118"/>
      <c r="F124" s="123"/>
      <c r="G124" s="49"/>
      <c r="H124" s="121"/>
      <c r="I124" s="91" t="e">
        <f t="shared" si="7"/>
        <v>#DIV/0!</v>
      </c>
      <c r="J124" s="11" t="e">
        <f t="shared" si="10"/>
        <v>#DIV/0!</v>
      </c>
      <c r="K124" s="166" t="e">
        <f t="shared" si="5"/>
        <v>#DIV/0!</v>
      </c>
      <c r="L124" s="170"/>
      <c r="M124" s="11">
        <f t="shared" si="8"/>
        <v>0</v>
      </c>
      <c r="N124" s="104">
        <f t="shared" si="9"/>
        <v>0</v>
      </c>
    </row>
    <row r="125" spans="1:14" ht="18" hidden="1">
      <c r="A125" s="190">
        <v>41030400</v>
      </c>
      <c r="B125" s="17" t="s">
        <v>24</v>
      </c>
      <c r="C125" s="18"/>
      <c r="D125" s="118"/>
      <c r="E125" s="119"/>
      <c r="F125" s="122"/>
      <c r="G125" s="48"/>
      <c r="H125" s="120"/>
      <c r="I125" s="91" t="e">
        <f t="shared" si="7"/>
        <v>#DIV/0!</v>
      </c>
      <c r="J125" s="11" t="e">
        <f t="shared" si="10"/>
        <v>#DIV/0!</v>
      </c>
      <c r="K125" s="166" t="e">
        <f t="shared" si="5"/>
        <v>#DIV/0!</v>
      </c>
      <c r="L125" s="170"/>
      <c r="M125" s="11">
        <f t="shared" si="8"/>
        <v>0</v>
      </c>
      <c r="N125" s="104">
        <f t="shared" si="9"/>
        <v>0</v>
      </c>
    </row>
    <row r="126" spans="1:14" ht="18" hidden="1">
      <c r="A126" s="190">
        <v>43010000</v>
      </c>
      <c r="B126" s="17" t="s">
        <v>29</v>
      </c>
      <c r="C126" s="18"/>
      <c r="D126" s="118"/>
      <c r="E126" s="90"/>
      <c r="F126" s="91"/>
      <c r="G126" s="11"/>
      <c r="H126" s="120"/>
      <c r="I126" s="91" t="e">
        <f t="shared" si="7"/>
        <v>#DIV/0!</v>
      </c>
      <c r="J126" s="11" t="e">
        <f t="shared" si="10"/>
        <v>#DIV/0!</v>
      </c>
      <c r="K126" s="166" t="e">
        <f t="shared" si="5"/>
        <v>#DIV/0!</v>
      </c>
      <c r="L126" s="170"/>
      <c r="M126" s="11">
        <f t="shared" si="8"/>
        <v>0</v>
      </c>
      <c r="N126" s="104">
        <f t="shared" si="9"/>
        <v>0</v>
      </c>
    </row>
    <row r="127" spans="1:14" ht="54" hidden="1">
      <c r="A127" s="190">
        <v>41031901</v>
      </c>
      <c r="B127" s="10" t="s">
        <v>30</v>
      </c>
      <c r="C127" s="18"/>
      <c r="D127" s="118"/>
      <c r="E127" s="89"/>
      <c r="F127" s="84"/>
      <c r="G127" s="9"/>
      <c r="H127" s="121"/>
      <c r="I127" s="91" t="e">
        <f t="shared" si="7"/>
        <v>#DIV/0!</v>
      </c>
      <c r="J127" s="11" t="e">
        <f t="shared" si="10"/>
        <v>#DIV/0!</v>
      </c>
      <c r="K127" s="166" t="e">
        <f t="shared" si="5"/>
        <v>#DIV/0!</v>
      </c>
      <c r="L127" s="170"/>
      <c r="M127" s="11">
        <f t="shared" si="8"/>
        <v>0</v>
      </c>
      <c r="N127" s="104">
        <f t="shared" si="9"/>
        <v>0</v>
      </c>
    </row>
    <row r="128" spans="1:14" ht="54" hidden="1">
      <c r="A128" s="190">
        <v>41034500</v>
      </c>
      <c r="B128" s="10" t="s">
        <v>49</v>
      </c>
      <c r="C128" s="18"/>
      <c r="D128" s="118"/>
      <c r="E128" s="90"/>
      <c r="F128" s="91"/>
      <c r="G128" s="11"/>
      <c r="H128" s="120"/>
      <c r="I128" s="91" t="e">
        <f t="shared" si="7"/>
        <v>#DIV/0!</v>
      </c>
      <c r="J128" s="11" t="e">
        <f t="shared" si="10"/>
        <v>#DIV/0!</v>
      </c>
      <c r="K128" s="166" t="e">
        <f t="shared" si="5"/>
        <v>#DIV/0!</v>
      </c>
      <c r="L128" s="170"/>
      <c r="M128" s="11">
        <f t="shared" si="8"/>
        <v>0</v>
      </c>
      <c r="N128" s="104">
        <f t="shared" si="9"/>
        <v>0</v>
      </c>
    </row>
    <row r="129" spans="1:14" ht="18" hidden="1">
      <c r="A129" s="190">
        <v>41035000</v>
      </c>
      <c r="B129" s="17" t="s">
        <v>48</v>
      </c>
      <c r="C129" s="18"/>
      <c r="D129" s="118"/>
      <c r="E129" s="118"/>
      <c r="F129" s="123"/>
      <c r="G129" s="48"/>
      <c r="H129" s="120"/>
      <c r="I129" s="91" t="e">
        <f t="shared" si="7"/>
        <v>#DIV/0!</v>
      </c>
      <c r="J129" s="11" t="e">
        <f t="shared" si="10"/>
        <v>#DIV/0!</v>
      </c>
      <c r="K129" s="166" t="e">
        <f t="shared" si="5"/>
        <v>#DIV/0!</v>
      </c>
      <c r="L129" s="170"/>
      <c r="M129" s="11">
        <f t="shared" si="8"/>
        <v>0</v>
      </c>
      <c r="N129" s="104">
        <f t="shared" si="9"/>
        <v>0</v>
      </c>
    </row>
    <row r="130" spans="1:14" ht="18" hidden="1">
      <c r="A130" s="190"/>
      <c r="B130" s="17"/>
      <c r="C130" s="44"/>
      <c r="D130" s="118"/>
      <c r="E130" s="118"/>
      <c r="F130" s="123"/>
      <c r="G130" s="48"/>
      <c r="H130" s="120"/>
      <c r="I130" s="91" t="e">
        <f t="shared" si="7"/>
        <v>#DIV/0!</v>
      </c>
      <c r="J130" s="11" t="e">
        <f t="shared" si="10"/>
        <v>#DIV/0!</v>
      </c>
      <c r="K130" s="166" t="e">
        <f t="shared" si="5"/>
        <v>#DIV/0!</v>
      </c>
      <c r="L130" s="170"/>
      <c r="M130" s="11">
        <f t="shared" si="8"/>
        <v>0</v>
      </c>
      <c r="N130" s="104">
        <f t="shared" si="9"/>
        <v>0</v>
      </c>
    </row>
    <row r="131" spans="1:14" ht="18" hidden="1">
      <c r="A131" s="190"/>
      <c r="B131" s="10"/>
      <c r="C131" s="44"/>
      <c r="D131" s="118"/>
      <c r="E131" s="118"/>
      <c r="F131" s="123"/>
      <c r="G131" s="48"/>
      <c r="H131" s="120"/>
      <c r="I131" s="91"/>
      <c r="J131" s="11"/>
      <c r="K131" s="83"/>
      <c r="L131" s="91"/>
      <c r="M131" s="11"/>
      <c r="N131" s="77"/>
    </row>
    <row r="132" spans="1:14" ht="18">
      <c r="A132" s="190">
        <v>41035000</v>
      </c>
      <c r="B132" s="139" t="s">
        <v>55</v>
      </c>
      <c r="C132" s="44"/>
      <c r="D132" s="119"/>
      <c r="E132" s="118"/>
      <c r="F132" s="123"/>
      <c r="G132" s="48"/>
      <c r="H132" s="188"/>
      <c r="I132" s="91"/>
      <c r="J132" s="77"/>
      <c r="K132" s="83"/>
      <c r="L132" s="170"/>
      <c r="M132" s="11">
        <f t="shared" si="8"/>
        <v>0</v>
      </c>
      <c r="N132" s="77">
        <f>H132-G132</f>
        <v>0</v>
      </c>
    </row>
    <row r="133" spans="1:14" ht="61.5" thickBot="1">
      <c r="A133" s="194">
        <v>41034500</v>
      </c>
      <c r="B133" s="131" t="s">
        <v>110</v>
      </c>
      <c r="C133" s="44"/>
      <c r="D133" s="195">
        <v>6972</v>
      </c>
      <c r="E133" s="196"/>
      <c r="F133" s="197"/>
      <c r="G133" s="198">
        <v>2350.7</v>
      </c>
      <c r="H133" s="199"/>
      <c r="I133" s="103"/>
      <c r="J133" s="77"/>
      <c r="K133" s="83">
        <f t="shared" si="5"/>
        <v>0</v>
      </c>
      <c r="L133" s="200"/>
      <c r="M133" s="11">
        <f t="shared" si="8"/>
        <v>-6972</v>
      </c>
      <c r="N133" s="77">
        <f>H133-G133</f>
        <v>-2350.7</v>
      </c>
    </row>
    <row r="134" spans="1:14" ht="54.75" thickBot="1">
      <c r="A134" s="194">
        <v>50110000</v>
      </c>
      <c r="B134" s="202" t="s">
        <v>102</v>
      </c>
      <c r="C134" s="44"/>
      <c r="D134" s="195">
        <v>35</v>
      </c>
      <c r="E134" s="196"/>
      <c r="F134" s="197"/>
      <c r="G134" s="198">
        <v>35</v>
      </c>
      <c r="H134" s="199">
        <v>35</v>
      </c>
      <c r="I134" s="103"/>
      <c r="J134" s="77">
        <f>H134/D134*100</f>
        <v>100</v>
      </c>
      <c r="K134" s="83">
        <f t="shared" si="5"/>
        <v>100</v>
      </c>
      <c r="L134" s="200"/>
      <c r="M134" s="11">
        <f t="shared" si="8"/>
        <v>0</v>
      </c>
      <c r="N134" s="77">
        <f>H134-G134</f>
        <v>0</v>
      </c>
    </row>
    <row r="135" spans="1:14" ht="27" customHeight="1" thickBot="1">
      <c r="A135" s="50"/>
      <c r="B135" s="50" t="s">
        <v>4</v>
      </c>
      <c r="C135" s="201">
        <f>C88+C89</f>
        <v>0</v>
      </c>
      <c r="D135" s="51">
        <f>D88+D89</f>
        <v>328467.41000000003</v>
      </c>
      <c r="E135" s="51">
        <f>E88+E89</f>
        <v>0</v>
      </c>
      <c r="F135" s="51"/>
      <c r="G135" s="51">
        <f>G88+G89</f>
        <v>187393.356</v>
      </c>
      <c r="H135" s="51">
        <f>H88+H89</f>
        <v>184206.90999999997</v>
      </c>
      <c r="I135" s="33">
        <f t="shared" si="7"/>
        <v>56.080726547574365</v>
      </c>
      <c r="J135" s="33">
        <f t="shared" si="10"/>
        <v>56.080726547574365</v>
      </c>
      <c r="K135" s="33">
        <f t="shared" si="5"/>
        <v>98.2995949973808</v>
      </c>
      <c r="L135" s="33"/>
      <c r="M135" s="33">
        <f t="shared" si="8"/>
        <v>-144260.50000000006</v>
      </c>
      <c r="N135" s="33">
        <f t="shared" si="9"/>
        <v>-3186.4460000000254</v>
      </c>
    </row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90" ht="0.75" customHeight="1"/>
  </sheetData>
  <mergeCells count="6">
    <mergeCell ref="O3:O4"/>
    <mergeCell ref="P3:P4"/>
    <mergeCell ref="A1:N1"/>
    <mergeCell ref="J3:K3"/>
    <mergeCell ref="M3:N3"/>
    <mergeCell ref="H2:N2"/>
  </mergeCells>
  <printOptions/>
  <pageMargins left="0.1968503937007874" right="0.15748031496062992" top="0.2362204724409449" bottom="0" header="0.5118110236220472" footer="0.11811023622047245"/>
  <pageSetup fitToWidth="0" horizontalDpi="300" verticalDpi="3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Admin</cp:lastModifiedBy>
  <cp:lastPrinted>2016-08-03T11:51:59Z</cp:lastPrinted>
  <dcterms:created xsi:type="dcterms:W3CDTF">2001-02-05T12:53:41Z</dcterms:created>
  <dcterms:modified xsi:type="dcterms:W3CDTF">2016-08-03T11:55:25Z</dcterms:modified>
  <cp:category/>
  <cp:version/>
  <cp:contentType/>
  <cp:contentStatus/>
</cp:coreProperties>
</file>